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_Options" sheetId="1" r:id="rId5"/>
    <sheet state="hidden" name="PSW_Sheet" sheetId="2" r:id="rId6"/>
    <sheet state="visible" name="Defense Ratings Calculator" sheetId="3" r:id="rId7"/>
  </sheets>
  <definedNames>
    <definedName name="_Ctrl_9">#REF!</definedName>
    <definedName name="_options21">'_Options'!$U$1:$U$2</definedName>
    <definedName name="_options11">'_Options'!$K$1:$K$2</definedName>
    <definedName name="_Ctrl_3">#REF!</definedName>
    <definedName name="_Ctrl_4">#REF!</definedName>
    <definedName name="SpreadsheetWEBAction">PSW_Sheet!$K$1</definedName>
    <definedName name="_Cap2">#REF!</definedName>
    <definedName name="_options19">'_Options'!$S$1:$S$2</definedName>
    <definedName name="_options6">'_Options'!$F$1:$F$2</definedName>
    <definedName name="_options16">'_Options'!$P$1:$P$3</definedName>
    <definedName name="SpreadsheetWEBDataEditID">PSW_Sheet!$H$1</definedName>
    <definedName name="_options18">'_Options'!$R$1:$R$2</definedName>
    <definedName name="F">#REF!</definedName>
    <definedName name="SpreadsheetWEBUserEmail">PSW_Sheet!$J$1</definedName>
    <definedName name="_Ctrl_5">#REF!</definedName>
    <definedName name="SpreadsheetWEBUserInfo">PSW_Sheet!$M$1</definedName>
    <definedName name="SpreadsheetWEBStatusIndex">PSW_Sheet!$I$1</definedName>
    <definedName name="_options23">'_Options'!$W$1:$W$2</definedName>
    <definedName name="SpreadsheetWEBInternalConnection">PSW_Sheet!$C$1</definedName>
    <definedName name="SpreadsheetwebNow">PSW_Sheet!$N$1</definedName>
    <definedName name="POS">#REF!</definedName>
    <definedName name="_options20">'_Options'!$T$1:$T$2</definedName>
    <definedName name="_options24">'_Options'!$X$1:$X$2</definedName>
    <definedName name="SpreadsheetWEBUserRole">PSW_Sheet!$E$1</definedName>
    <definedName name="CAP">#REF!</definedName>
    <definedName name="ASS">#REF!</definedName>
    <definedName name="_options8">'_Options'!$H$1:$H$2</definedName>
    <definedName name="SpreadsheetWEBApplicationId">PSW_Sheet!$F$1</definedName>
    <definedName name="_options1">'_Options'!$A$1</definedName>
    <definedName name="_Ctrl_10">#REF!</definedName>
    <definedName name="Pick">#REF!</definedName>
    <definedName name="_options5">'_Options'!$E$1</definedName>
    <definedName name="_options4">'_Options'!$D$1</definedName>
    <definedName name="_Ctrl_12">#REF!</definedName>
    <definedName name="_options17">'_Options'!$Q$1:$Q$2</definedName>
    <definedName name="_Ctrl_7">#REF!</definedName>
    <definedName name="_options3">'_Options'!$C$1:$C$2</definedName>
    <definedName name="_Ctrl_6">#REF!</definedName>
    <definedName name="_options12">'_Options'!$L$1:$L$2</definedName>
    <definedName name="_Ctrl_8">#REF!</definedName>
    <definedName name="_Ctrl_2">#REF!</definedName>
    <definedName name="_options10">'_Options'!$J$1:$J$2</definedName>
    <definedName name="_options2">'_Options'!$B$1</definedName>
    <definedName name="_options7">'_Options'!$G$1:$G$2</definedName>
    <definedName name="_options22">'_Options'!$V$1:$V$2</definedName>
    <definedName name="SpreadsheetWEBAttachment">PSW_Sheet!$L$1</definedName>
    <definedName name="_Ctrl_1">#REF!</definedName>
    <definedName name="_options14">'_Options'!$N$1:$N$2</definedName>
    <definedName name="_options9">'_Options'!$I$1:$I$3</definedName>
    <definedName name="_options13">'_Options'!$M$1:$M$2</definedName>
    <definedName name="SpreadsheetWEBDataID">PSW_Sheet!$G$1</definedName>
    <definedName name="TPKR">#REF!</definedName>
    <definedName name="SpreadsheetWEBUserName">PSW_Sheet!$D$1</definedName>
    <definedName name="_options15">'_Options'!$O$1:$O$3</definedName>
    <definedName name="SpreadsheetwebCounter">PSW_Sheet!$O$1</definedName>
    <definedName name="_Ctrl_11">#REF!</definedName>
  </definedNames>
  <calcPr/>
</workbook>
</file>

<file path=xl/sharedStrings.xml><?xml version="1.0" encoding="utf-8"?>
<sst xmlns="http://schemas.openxmlformats.org/spreadsheetml/2006/main" count="94" uniqueCount="77">
  <si>
    <t>F</t>
  </si>
  <si>
    <t>Pick</t>
  </si>
  <si>
    <t>D</t>
  </si>
  <si>
    <t>Defense Ratings Calculator</t>
  </si>
  <si>
    <t>Instructions: Fill in all the values in the orange column and the updated ratings will fill in. Note less than 25 games played may skew the results.</t>
  </si>
  <si>
    <t>BIOS (Enter Values)</t>
  </si>
  <si>
    <t>STATS (Enter Values)</t>
  </si>
  <si>
    <t>NEW RATES</t>
  </si>
  <si>
    <t>DO NOT TOUCH</t>
  </si>
  <si>
    <t>Height in Inches</t>
  </si>
  <si>
    <t>Games Played (GP)</t>
  </si>
  <si>
    <t>IT</t>
  </si>
  <si>
    <t>Body Mass Index</t>
  </si>
  <si>
    <t>Weight in Lbs (Max 255)</t>
  </si>
  <si>
    <t>Goals (G)</t>
  </si>
  <si>
    <t>SP</t>
  </si>
  <si>
    <t>SAT Rel DF</t>
  </si>
  <si>
    <t>Age</t>
  </si>
  <si>
    <t>Assists (A)</t>
  </si>
  <si>
    <t>ST</t>
  </si>
  <si>
    <t>USAT Rel PC</t>
  </si>
  <si>
    <t>Captain (10 pts)</t>
  </si>
  <si>
    <t>Penalty Mins (PIM)</t>
  </si>
  <si>
    <t>EN</t>
  </si>
  <si>
    <t>Defensive Puck Control</t>
  </si>
  <si>
    <t>Assistant Captain (5 pts)</t>
  </si>
  <si>
    <t>Power Play Points (PPP)</t>
  </si>
  <si>
    <t>DU</t>
  </si>
  <si>
    <t>Offensive Puck Control</t>
  </si>
  <si>
    <t>Top Skating Speed (mph)</t>
  </si>
  <si>
    <t>Shots (S)</t>
  </si>
  <si>
    <t>DI</t>
  </si>
  <si>
    <t>Top Speed Above</t>
  </si>
  <si>
    <t>22+ mph bursts</t>
  </si>
  <si>
    <t>Hits</t>
  </si>
  <si>
    <t>SK</t>
  </si>
  <si>
    <t>22+ mph bursts per min</t>
  </si>
  <si>
    <t>20-22 mph bursts</t>
  </si>
  <si>
    <t>Blocked Shots (BkS)</t>
  </si>
  <si>
    <t>PA</t>
  </si>
  <si>
    <t>20-22 mph bursts per min</t>
  </si>
  <si>
    <t>18-20 mph bursts</t>
  </si>
  <si>
    <t>Takeaways (TkA)</t>
  </si>
  <si>
    <t>PC</t>
  </si>
  <si>
    <t>18-20 mph bursts per min</t>
  </si>
  <si>
    <t>Skating Distance Total (mi)</t>
  </si>
  <si>
    <t>Time on Ice Total (Round up to minute) (TOI)</t>
  </si>
  <si>
    <t>DF</t>
  </si>
  <si>
    <t>Skating Distance Total (mi) per min</t>
  </si>
  <si>
    <t>Team GA rank (1 thru 32)</t>
  </si>
  <si>
    <t>Even Strength TOI Total  (Round up to minute) (EV TOI)</t>
  </si>
  <si>
    <t>SC</t>
  </si>
  <si>
    <t>TOI/GA Calc D</t>
  </si>
  <si>
    <t>Team PK rank (1 thru 32)</t>
  </si>
  <si>
    <t>Shorthanded TOI Total  (Round up to minute) (SH TOI)</t>
  </si>
  <si>
    <t>EX</t>
  </si>
  <si>
    <t>TEAM PK CALC</t>
  </si>
  <si>
    <t>Power Play TOI Total  (Round up to minute) (PP TOI)</t>
  </si>
  <si>
    <t>LD</t>
  </si>
  <si>
    <t>TOI/GP</t>
  </si>
  <si>
    <t>NOTES:</t>
  </si>
  <si>
    <t>Games Lost to injury</t>
  </si>
  <si>
    <t>OV</t>
  </si>
  <si>
    <t>SHTOI/GP</t>
  </si>
  <si>
    <t>*If player &lt;10 GP, then GP is replaced by 10.</t>
  </si>
  <si>
    <t>Shot Attempts Relative (SAT % Relative)</t>
  </si>
  <si>
    <t>Blocked Shots/GP</t>
  </si>
  <si>
    <t>*If player &lt;42 GP, goals scored are reduced by 20%.</t>
  </si>
  <si>
    <t>Unblocked shot attempts relative (USAT % Relative)</t>
  </si>
  <si>
    <t>Takaways/GP</t>
  </si>
  <si>
    <t>*If Career GP &lt;20 max DF is 68</t>
  </si>
  <si>
    <t>Career Regular Season GP</t>
  </si>
  <si>
    <t>D CORSI CALC</t>
  </si>
  <si>
    <t>Career Playoff GP</t>
  </si>
  <si>
    <t>RAW DF CALC</t>
  </si>
  <si>
    <t>D DF Career Min</t>
  </si>
  <si>
    <t>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</si>
</sst>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4">
    <font>
      <sz val="11.0"/>
      <color theme="1"/>
      <name val="Calibri"/>
      <scheme val="minor"/>
    </font>
    <font>
      <sz val="11.0"/>
      <color theme="1"/>
      <name val="Calibri"/>
    </font>
    <font>
      <b/>
      <sz val="36.0"/>
      <color theme="0"/>
      <name val="Calibri"/>
    </font>
    <font>
      <b/>
      <sz val="12.0"/>
      <color theme="0"/>
      <name val="Calibri"/>
    </font>
    <font>
      <sz val="12.0"/>
      <color theme="1"/>
      <name val="Calibri"/>
    </font>
    <font>
      <sz val="12.0"/>
      <color theme="0"/>
      <name val="Calibri"/>
    </font>
    <font>
      <b/>
      <sz val="12.0"/>
      <color theme="1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u/>
      <sz val="12.0"/>
      <color rgb="FF0000FF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b/>
      <i/>
      <sz val="12.0"/>
      <color theme="0"/>
      <name val="Calibri"/>
    </font>
    <font>
      <u/>
      <sz val="12.0"/>
      <color rgb="FF0000FF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D9D9D9"/>
        <bgColor rgb="FFD9D9D9"/>
      </patternFill>
    </fill>
    <fill>
      <patternFill patternType="solid">
        <fgColor theme="6"/>
        <bgColor theme="6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1" fillId="2" fontId="3" numFmtId="0" xfId="0" applyBorder="1" applyFont="1"/>
    <xf borderId="1" fillId="2" fontId="3" numFmtId="2" xfId="0" applyBorder="1" applyFont="1" applyNumberFormat="1"/>
    <xf borderId="0" fillId="0" fontId="4" numFmtId="0" xfId="0" applyFont="1"/>
    <xf borderId="0" fillId="0" fontId="4" numFmtId="2" xfId="0" applyFont="1" applyNumberFormat="1"/>
    <xf borderId="1" fillId="3" fontId="3" numFmtId="0" xfId="0" applyBorder="1" applyFill="1" applyFont="1"/>
    <xf borderId="1" fillId="3" fontId="3" numFmtId="0" xfId="0" applyAlignment="1" applyBorder="1" applyFont="1">
      <alignment horizontal="left"/>
    </xf>
    <xf borderId="1" fillId="3" fontId="5" numFmtId="0" xfId="0" applyAlignment="1" applyBorder="1" applyFont="1">
      <alignment horizontal="left"/>
    </xf>
    <xf borderId="0" fillId="0" fontId="6" numFmtId="1" xfId="0" applyAlignment="1" applyFont="1" applyNumberFormat="1">
      <alignment horizontal="left"/>
    </xf>
    <xf borderId="1" fillId="3" fontId="3" numFmtId="1" xfId="0" applyAlignment="1" applyBorder="1" applyFont="1" applyNumberFormat="1">
      <alignment horizontal="left"/>
    </xf>
    <xf borderId="1" fillId="3" fontId="3" numFmtId="1" xfId="0" applyAlignment="1" applyBorder="1" applyFont="1" applyNumberFormat="1">
      <alignment horizontal="center"/>
    </xf>
    <xf borderId="0" fillId="0" fontId="6" numFmtId="1" xfId="0" applyAlignment="1" applyFont="1" applyNumberFormat="1">
      <alignment horizontal="center"/>
    </xf>
    <xf borderId="1" fillId="3" fontId="5" numFmtId="2" xfId="0" applyAlignment="1" applyBorder="1" applyFont="1" applyNumberFormat="1">
      <alignment horizontal="left"/>
    </xf>
    <xf borderId="1" fillId="4" fontId="7" numFmtId="0" xfId="0" applyBorder="1" applyFill="1" applyFont="1"/>
    <xf borderId="1" fillId="5" fontId="4" numFmtId="0" xfId="0" applyAlignment="1" applyBorder="1" applyFill="1" applyFont="1">
      <alignment horizontal="left"/>
    </xf>
    <xf borderId="1" fillId="6" fontId="8" numFmtId="0" xfId="0" applyBorder="1" applyFill="1" applyFont="1"/>
    <xf borderId="0" fillId="0" fontId="4" numFmtId="1" xfId="0" applyAlignment="1" applyFont="1" applyNumberFormat="1">
      <alignment horizontal="left"/>
    </xf>
    <xf borderId="0" fillId="0" fontId="4" numFmtId="1" xfId="0" applyAlignment="1" applyFont="1" applyNumberFormat="1">
      <alignment horizontal="center"/>
    </xf>
    <xf borderId="1" fillId="7" fontId="5" numFmtId="0" xfId="0" applyAlignment="1" applyBorder="1" applyFill="1" applyFont="1">
      <alignment horizontal="left"/>
    </xf>
    <xf borderId="1" fillId="7" fontId="5" numFmtId="2" xfId="0" applyAlignment="1" applyBorder="1" applyFont="1" applyNumberFormat="1">
      <alignment horizontal="left"/>
    </xf>
    <xf borderId="0" fillId="0" fontId="3" numFmtId="1" xfId="0" applyAlignment="1" applyFont="1" applyNumberFormat="1">
      <alignment horizontal="left"/>
    </xf>
    <xf borderId="1" fillId="4" fontId="9" numFmtId="0" xfId="0" applyBorder="1" applyFont="1"/>
    <xf borderId="1" fillId="4" fontId="10" numFmtId="0" xfId="0" applyAlignment="1" applyBorder="1" applyFont="1">
      <alignment horizontal="left"/>
    </xf>
    <xf borderId="1" fillId="7" fontId="5" numFmtId="164" xfId="0" applyAlignment="1" applyBorder="1" applyFont="1" applyNumberFormat="1">
      <alignment horizontal="left"/>
    </xf>
    <xf borderId="1" fillId="4" fontId="11" numFmtId="164" xfId="0" applyAlignment="1" applyBorder="1" applyFont="1" applyNumberFormat="1">
      <alignment horizontal="left"/>
    </xf>
    <xf borderId="1" fillId="7" fontId="5" numFmtId="0" xfId="0" applyBorder="1" applyFont="1"/>
    <xf borderId="0" fillId="0" fontId="4" numFmtId="0" xfId="0" applyAlignment="1" applyFont="1">
      <alignment horizontal="left"/>
    </xf>
    <xf borderId="1" fillId="3" fontId="12" numFmtId="0" xfId="0" applyBorder="1" applyFont="1"/>
    <xf borderId="1" fillId="3" fontId="12" numFmtId="0" xfId="0" applyAlignment="1" applyBorder="1" applyFont="1">
      <alignment horizontal="left"/>
    </xf>
    <xf borderId="1" fillId="6" fontId="13" numFmtId="0" xfId="0" applyBorder="1" applyFont="1"/>
    <xf borderId="1" fillId="5" fontId="4" numFmtId="164" xfId="0" applyAlignment="1" applyBorder="1" applyFont="1" applyNumberFormat="1">
      <alignment horizontal="left"/>
    </xf>
    <xf borderId="0" fillId="0" fontId="5" numFmtId="0" xfId="0" applyAlignment="1" applyFont="1">
      <alignment horizontal="left"/>
    </xf>
    <xf borderId="0" fillId="0" fontId="4" numFmtId="2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nhl.com/stats/teams" TargetMode="External"/><Relationship Id="rId22" Type="http://schemas.openxmlformats.org/officeDocument/2006/relationships/hyperlink" Target="https://www.nhl.com/stats/skaters?report=timeonice&amp;reportType=season&amp;seasonFrom=20242025&amp;seasonTo=20242025&amp;gameType=2&amp;sort=timeOnIce&amp;page=0&amp;pageSize=50" TargetMode="External"/><Relationship Id="rId21" Type="http://schemas.openxmlformats.org/officeDocument/2006/relationships/hyperlink" Target="https://www.nhl.com/stats/skaters?report=timeonice&amp;reportType=season&amp;seasonFrom=20242025&amp;seasonTo=20242025&amp;gameType=2&amp;sort=timeOnIce&amp;page=0&amp;pageSize=50" TargetMode="External"/><Relationship Id="rId24" Type="http://schemas.openxmlformats.org/officeDocument/2006/relationships/hyperlink" Target="https://www.nhl.com/stats/skaters?report=percentages&amp;reportType=season&amp;seasonFrom=20242025&amp;seasonTo=20242025&amp;gameType=2&amp;sort=satPercentage&amp;page=0&amp;pageSize=50" TargetMode="External"/><Relationship Id="rId23" Type="http://schemas.openxmlformats.org/officeDocument/2006/relationships/hyperlink" Target="https://nhlinjuryviz.blogspot.com/p/index-page.html" TargetMode="External"/><Relationship Id="rId1" Type="http://schemas.openxmlformats.org/officeDocument/2006/relationships/hyperlink" Target="https://www.nhl.com/stats/skaters?report=bios&amp;reportType=season&amp;seasonFrom=20242025&amp;seasonTo=20242025&amp;gameType=2&amp;sort=a_skaterFullName&amp;page=0&amp;pageSize=50" TargetMode="External"/><Relationship Id="rId2" Type="http://schemas.openxmlformats.org/officeDocument/2006/relationships/hyperlink" Target="https://www.nhl.com/stats/skaters" TargetMode="External"/><Relationship Id="rId3" Type="http://schemas.openxmlformats.org/officeDocument/2006/relationships/hyperlink" Target="https://www.nhl.com/stats/skaters?report=bios&amp;reportType=season&amp;seasonFrom=20242025&amp;seasonTo=20242025&amp;gameType=2&amp;sort=a_skaterFullName&amp;page=0&amp;pageSize=50" TargetMode="External"/><Relationship Id="rId4" Type="http://schemas.openxmlformats.org/officeDocument/2006/relationships/hyperlink" Target="https://www.nhl.com/stats/skaters" TargetMode="External"/><Relationship Id="rId9" Type="http://schemas.openxmlformats.org/officeDocument/2006/relationships/hyperlink" Target="http://en.wikipedia.org/wiki/List_of_current_NHL_captains_and_alternate_captains" TargetMode="External"/><Relationship Id="rId26" Type="http://schemas.openxmlformats.org/officeDocument/2006/relationships/hyperlink" Target="https://www.nhl.com/stats/skaters?reportType=allTime&amp;seasonFrom=19171918&amp;seasonTo=20242025&amp;gameType=2&amp;sort=points,goals,assists&amp;page=0&amp;pageSize=50" TargetMode="External"/><Relationship Id="rId25" Type="http://schemas.openxmlformats.org/officeDocument/2006/relationships/hyperlink" Target="https://www.nhl.com/stats/skaters?report=percentages&amp;reportType=season&amp;seasonFrom=20242025&amp;seasonTo=20242025&amp;gameType=2&amp;sort=satPercentage&amp;page=0&amp;pageSize=50" TargetMode="External"/><Relationship Id="rId28" Type="http://schemas.openxmlformats.org/officeDocument/2006/relationships/drawing" Target="../drawings/drawing3.xml"/><Relationship Id="rId27" Type="http://schemas.openxmlformats.org/officeDocument/2006/relationships/hyperlink" Target="https://www.nhl.com/stats/skaters?reportType=allTime&amp;seasonFrom=19171918&amp;seasonTo=20242025&amp;gameType=2&amp;sort=points,goals,assists&amp;page=0&amp;pageSize=50" TargetMode="External"/><Relationship Id="rId5" Type="http://schemas.openxmlformats.org/officeDocument/2006/relationships/hyperlink" Target="https://www.nhl.com/stats/skaters?report=bios&amp;reportType=season&amp;seasonFrom=20242025&amp;seasonTo=20242025&amp;gameType=2&amp;sort=a_skaterFullName&amp;page=0&amp;pageSize=50" TargetMode="External"/><Relationship Id="rId6" Type="http://schemas.openxmlformats.org/officeDocument/2006/relationships/hyperlink" Target="https://www.nhl.com/stats/skaters" TargetMode="External"/><Relationship Id="rId7" Type="http://schemas.openxmlformats.org/officeDocument/2006/relationships/hyperlink" Target="http://en.wikipedia.org/wiki/List_of_current_NHL_captains_and_alternate_captains" TargetMode="External"/><Relationship Id="rId8" Type="http://schemas.openxmlformats.org/officeDocument/2006/relationships/hyperlink" Target="https://www.nhl.com/stats/skaters" TargetMode="External"/><Relationship Id="rId11" Type="http://schemas.openxmlformats.org/officeDocument/2006/relationships/hyperlink" Target="https://edge.nhl.com/en/home" TargetMode="External"/><Relationship Id="rId10" Type="http://schemas.openxmlformats.org/officeDocument/2006/relationships/hyperlink" Target="https://www.nhl.com/stats/skaters" TargetMode="External"/><Relationship Id="rId13" Type="http://schemas.openxmlformats.org/officeDocument/2006/relationships/hyperlink" Target="https://edge.nhl.com/en/home" TargetMode="External"/><Relationship Id="rId12" Type="http://schemas.openxmlformats.org/officeDocument/2006/relationships/hyperlink" Target="https://www.nhl.com/stats/skaters" TargetMode="External"/><Relationship Id="rId15" Type="http://schemas.openxmlformats.org/officeDocument/2006/relationships/hyperlink" Target="https://www.nhl.com/stats/skaters?report=realtime&amp;reportType=season&amp;seasonFrom=20242025&amp;seasonTo=20242025&amp;gameType=2&amp;sort=hits&amp;page=0&amp;pageSize=50" TargetMode="External"/><Relationship Id="rId14" Type="http://schemas.openxmlformats.org/officeDocument/2006/relationships/hyperlink" Target="https://www.nhl.com/stats/skaters?report=realtime&amp;reportType=season&amp;seasonFrom=20242025&amp;seasonTo=20242025&amp;gameType=2&amp;sort=hits&amp;page=0&amp;pageSize=50" TargetMode="External"/><Relationship Id="rId17" Type="http://schemas.openxmlformats.org/officeDocument/2006/relationships/hyperlink" Target="https://www.nhl.com/stats/skaters?report=timeonice&amp;reportType=season&amp;seasonFrom=20242025&amp;seasonTo=20242025&amp;gameType=2&amp;sort=timeOnIce&amp;page=0&amp;pageSize=50" TargetMode="External"/><Relationship Id="rId16" Type="http://schemas.openxmlformats.org/officeDocument/2006/relationships/hyperlink" Target="https://www.nhl.com/stats/skaters?report=realtime&amp;reportType=season&amp;seasonFrom=20242025&amp;seasonTo=20242025&amp;gameType=2&amp;sort=hits&amp;page=0&amp;pageSize=50" TargetMode="External"/><Relationship Id="rId19" Type="http://schemas.openxmlformats.org/officeDocument/2006/relationships/hyperlink" Target="https://www.nhl.com/stats/skaters?report=timeonice&amp;reportType=season&amp;seasonFrom=20242025&amp;seasonTo=20242025&amp;gameType=2&amp;sort=timeOnIce&amp;page=0&amp;pageSize=50" TargetMode="External"/><Relationship Id="rId18" Type="http://schemas.openxmlformats.org/officeDocument/2006/relationships/hyperlink" Target="https://www.nhl.com/stats/t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2.0"/>
    <col customWidth="1" min="4" max="6" width="3.0"/>
    <col customWidth="1" min="7" max="8" width="2.29"/>
    <col customWidth="1" min="9" max="9" width="4.57"/>
    <col customWidth="1" min="10" max="11" width="3.0"/>
    <col customWidth="1" min="12" max="13" width="2.0"/>
    <col customWidth="1" min="14" max="14" width="3.0"/>
    <col customWidth="1" min="15" max="16" width="4.57"/>
    <col customWidth="1" min="17" max="17" width="2.29"/>
    <col customWidth="1" min="18" max="18" width="3.0"/>
    <col customWidth="1" min="19" max="19" width="2.0"/>
    <col customWidth="1" min="20" max="21" width="2.29"/>
    <col customWidth="1" min="22" max="22" width="3.0"/>
    <col customWidth="1" min="23" max="24" width="2.0"/>
  </cols>
  <sheetData>
    <row r="1">
      <c r="A1" s="1">
        <v>5.0</v>
      </c>
      <c r="B1" s="1">
        <v>5.0</v>
      </c>
      <c r="C1" s="1">
        <v>0.0</v>
      </c>
      <c r="D1" s="1">
        <v>10.0</v>
      </c>
      <c r="E1" s="1">
        <v>10.0</v>
      </c>
      <c r="F1" s="1">
        <v>0.0</v>
      </c>
      <c r="G1" s="1" t="s">
        <v>0</v>
      </c>
      <c r="H1" s="1" t="s">
        <v>0</v>
      </c>
      <c r="I1" s="1" t="s">
        <v>1</v>
      </c>
      <c r="J1" s="1">
        <v>0.0</v>
      </c>
      <c r="K1" s="1">
        <v>0.0</v>
      </c>
      <c r="L1" s="1">
        <v>0.0</v>
      </c>
      <c r="M1" s="1">
        <v>0.0</v>
      </c>
      <c r="N1" s="1">
        <v>0.0</v>
      </c>
      <c r="O1" s="1" t="s">
        <v>1</v>
      </c>
      <c r="P1" s="1" t="s">
        <v>1</v>
      </c>
      <c r="Q1" s="1" t="s">
        <v>0</v>
      </c>
      <c r="R1" s="1">
        <v>0.0</v>
      </c>
      <c r="S1" s="1">
        <v>0.0</v>
      </c>
      <c r="T1" s="1" t="s">
        <v>0</v>
      </c>
      <c r="U1" s="1" t="s">
        <v>0</v>
      </c>
      <c r="V1" s="1">
        <v>0.0</v>
      </c>
      <c r="W1" s="1">
        <v>0.0</v>
      </c>
      <c r="X1" s="1">
        <v>0.0</v>
      </c>
    </row>
    <row r="2">
      <c r="C2" s="1">
        <v>5.0</v>
      </c>
      <c r="F2" s="1">
        <v>10.0</v>
      </c>
      <c r="G2" s="1" t="s">
        <v>2</v>
      </c>
      <c r="H2" s="1" t="s">
        <v>2</v>
      </c>
      <c r="I2" s="1" t="s">
        <v>0</v>
      </c>
      <c r="J2" s="1">
        <v>10.0</v>
      </c>
      <c r="K2" s="1">
        <v>10.0</v>
      </c>
      <c r="L2" s="1">
        <v>5.0</v>
      </c>
      <c r="M2" s="1">
        <v>5.0</v>
      </c>
      <c r="N2" s="1">
        <v>10.0</v>
      </c>
      <c r="O2" s="1" t="s">
        <v>0</v>
      </c>
      <c r="P2" s="1" t="s">
        <v>0</v>
      </c>
      <c r="Q2" s="1" t="s">
        <v>2</v>
      </c>
      <c r="R2" s="1">
        <v>10.0</v>
      </c>
      <c r="S2" s="1">
        <v>5.0</v>
      </c>
      <c r="T2" s="1" t="s">
        <v>2</v>
      </c>
      <c r="U2" s="1" t="s">
        <v>2</v>
      </c>
      <c r="V2" s="1">
        <v>10.0</v>
      </c>
      <c r="W2" s="1">
        <v>5.0</v>
      </c>
      <c r="X2" s="1">
        <v>5.0</v>
      </c>
    </row>
    <row r="3">
      <c r="I3" s="1" t="s">
        <v>2</v>
      </c>
      <c r="O3" s="1" t="s">
        <v>2</v>
      </c>
      <c r="P3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71"/>
    <col customWidth="1" min="2" max="2" width="14.0"/>
    <col customWidth="1" min="3" max="3" width="52.71"/>
    <col customWidth="1" min="4" max="4" width="8.0"/>
    <col customWidth="1" min="5" max="6" width="5.0"/>
    <col customWidth="1" min="7" max="7" width="8.29"/>
    <col customWidth="1" min="8" max="8" width="5.43"/>
    <col customWidth="1" min="9" max="9" width="34.14"/>
    <col customWidth="1" min="10" max="10" width="8.14"/>
    <col customWidth="1" min="11" max="26" width="8.71"/>
  </cols>
  <sheetData>
    <row r="1" ht="39.75" customHeight="1">
      <c r="A1" s="2" t="s">
        <v>3</v>
      </c>
      <c r="B1" s="3"/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0" customHeight="1">
      <c r="A2" s="5" t="s">
        <v>4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7" t="s">
        <v>5</v>
      </c>
      <c r="B3" s="8"/>
      <c r="C3" s="7" t="s">
        <v>6</v>
      </c>
      <c r="D3" s="9"/>
      <c r="E3" s="10"/>
      <c r="F3" s="11" t="s">
        <v>7</v>
      </c>
      <c r="G3" s="12"/>
      <c r="H3" s="13"/>
      <c r="I3" s="7" t="s">
        <v>8</v>
      </c>
      <c r="J3" s="1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15" t="s">
        <v>9</v>
      </c>
      <c r="B4" s="16"/>
      <c r="C4" s="17" t="s">
        <v>10</v>
      </c>
      <c r="D4" s="16"/>
      <c r="E4" s="18"/>
      <c r="F4" s="11" t="s">
        <v>11</v>
      </c>
      <c r="G4" s="19">
        <f>MIN(99,MAX(30,(IF(D4&lt;20,SUM((D10/240)/0.0035)+((D11/240)/0.0055)+((D12/240)/0.0055)+25,SUM((D10/D13)/0.0035)+((D11/D13)/0.0055)+((D12/D13)/0.0055)+25))))</f>
        <v>30</v>
      </c>
      <c r="H4" s="19"/>
      <c r="I4" s="20" t="s">
        <v>12</v>
      </c>
      <c r="J4" s="21" t="str">
        <f>SUM((B5*703)/(B4*B4))</f>
        <v>#DIV/0!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15" t="s">
        <v>13</v>
      </c>
      <c r="B5" s="16"/>
      <c r="C5" s="17" t="s">
        <v>14</v>
      </c>
      <c r="D5" s="16"/>
      <c r="E5" s="18"/>
      <c r="F5" s="11" t="s">
        <v>15</v>
      </c>
      <c r="G5" s="19" t="str">
        <f>MIN(99,MAX(60,(IF(D4&lt;20,SUM(#REF!),SUM(J9/0.2276)+(J10/0.01)+(J11/0.33)+(J12/0.66)+(J13/0.2276)+58))))</f>
        <v>#REF!</v>
      </c>
      <c r="H5" s="19"/>
      <c r="I5" s="20" t="s">
        <v>16</v>
      </c>
      <c r="J5" s="21">
        <f>IF(D4&lt;25,30,IF(D18&gt;5,99,IF(D18&gt;3.5,89,IF(D18&gt;1.5,79,IF(D18&gt;-1.1,69,IF(D18&gt;-2.5,59,IF(D18&gt;-4.5,49,IF(D18&gt;-5,39,30))))))))</f>
        <v>30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15" t="s">
        <v>17</v>
      </c>
      <c r="B6" s="16"/>
      <c r="C6" s="17" t="s">
        <v>18</v>
      </c>
      <c r="D6" s="16"/>
      <c r="E6" s="22"/>
      <c r="F6" s="11" t="s">
        <v>19</v>
      </c>
      <c r="G6" s="19" t="str">
        <f>MIN(93,SUM(((((J4/32)*(J4-21)/11)*74+25))+(((B4-60)+(B5-155)/1.75)+25))/1.825)</f>
        <v>#DIV/0!</v>
      </c>
      <c r="H6" s="19"/>
      <c r="I6" s="20" t="s">
        <v>20</v>
      </c>
      <c r="J6" s="21">
        <f>IF(D4&lt;25,30,IF(D19&gt;5,99,IF(D19&gt;3.5,89,IF(D19&gt;1.5,79,IF(D19&gt;-1.1,69,IF(D19&gt;-2.5,59,IF(D19&gt;-4.5,49,IF(D19&gt;-5,39,30))))))))</f>
        <v>30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23" t="s">
        <v>21</v>
      </c>
      <c r="B7" s="16"/>
      <c r="C7" s="17" t="s">
        <v>22</v>
      </c>
      <c r="D7" s="16"/>
      <c r="E7" s="22"/>
      <c r="F7" s="11" t="s">
        <v>23</v>
      </c>
      <c r="G7" s="19" t="str">
        <f>MIN(80,MAX(30,SUM((((D14/D4)*1)+((D15/D4)*1.25)+((D16/D4))*0.25)*3.27)))</f>
        <v>#DIV/0!</v>
      </c>
      <c r="H7" s="19"/>
      <c r="I7" s="20" t="s">
        <v>24</v>
      </c>
      <c r="J7" s="21">
        <f>IF(D4&lt;25,30,IF(D19&gt;5,99,IF(D19&gt;3.5,89,IF(D19&gt;1.5,79,IF(D19&gt;-1.1,69,IF(D19&gt;-2.5,59,IF(D19&gt;-4.5,49,IF(D19&gt;-5,39,30))))))))</f>
        <v>30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23" t="s">
        <v>25</v>
      </c>
      <c r="B8" s="16"/>
      <c r="C8" s="17" t="s">
        <v>26</v>
      </c>
      <c r="D8" s="16"/>
      <c r="E8" s="22"/>
      <c r="F8" s="11" t="s">
        <v>27</v>
      </c>
      <c r="G8" s="19">
        <f>MAX(30,(SUM(((D4-82)+99)+(82-D17))/2)*0.95)</f>
        <v>47.025</v>
      </c>
      <c r="H8" s="19"/>
      <c r="I8" s="20" t="s">
        <v>28</v>
      </c>
      <c r="J8" s="21">
        <f>MIN(99,(MAX(25,,IF(D4&lt;10,SUM((D9/10)/0.015+(D8/10)/0.015)/3.5+25,SUM((D9/D4)/0.015+(D8/D4)/0.015)/2.5+30))))</f>
        <v>25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15" t="s">
        <v>29</v>
      </c>
      <c r="B9" s="16"/>
      <c r="C9" s="17" t="s">
        <v>30</v>
      </c>
      <c r="D9" s="16"/>
      <c r="E9" s="22"/>
      <c r="F9" s="11" t="s">
        <v>31</v>
      </c>
      <c r="G9" s="19" t="str">
        <f>MAX(25,IF(D13&lt;240,SUM(79-((D7/D13)/0.00341)),SUM(89-((D7/D13)/0.00341))))</f>
        <v>#DIV/0!</v>
      </c>
      <c r="H9" s="19"/>
      <c r="I9" s="20" t="s">
        <v>32</v>
      </c>
      <c r="J9" s="21">
        <f>SUM(B9-18.77)</f>
        <v>-18.77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15" t="s">
        <v>33</v>
      </c>
      <c r="B10" s="16"/>
      <c r="C10" s="17" t="s">
        <v>34</v>
      </c>
      <c r="D10" s="16"/>
      <c r="E10" s="22"/>
      <c r="F10" s="11" t="s">
        <v>35</v>
      </c>
      <c r="G10" s="19" t="str">
        <f>MIN(99,MAX(60,(IF(D4&lt;20,SUM(#REF!),SUM(J9/0.2276)+(J10/0.01)+(J11/0.33)+(J12/0.66)+(J13/0.2276)+58))))</f>
        <v>#REF!</v>
      </c>
      <c r="H10" s="19"/>
      <c r="I10" s="20" t="s">
        <v>36</v>
      </c>
      <c r="J10" s="21" t="str">
        <f>SUM(B10/D14)</f>
        <v>#DIV/0!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24" t="s">
        <v>37</v>
      </c>
      <c r="B11" s="16"/>
      <c r="C11" s="17" t="s">
        <v>38</v>
      </c>
      <c r="D11" s="16"/>
      <c r="E11" s="22"/>
      <c r="F11" s="11" t="s">
        <v>39</v>
      </c>
      <c r="G11" s="19">
        <f>MIN(94,IF(D4&lt;25,SUM(D6/25)/0.0117+35,SUM(D6/D4)/0.0117+35))</f>
        <v>35</v>
      </c>
      <c r="H11" s="19"/>
      <c r="I11" s="25" t="s">
        <v>40</v>
      </c>
      <c r="J11" s="21" t="str">
        <f>SUM(B11/D14)</f>
        <v>#DIV/0!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24" t="s">
        <v>41</v>
      </c>
      <c r="B12" s="16"/>
      <c r="C12" s="17" t="s">
        <v>42</v>
      </c>
      <c r="D12" s="16"/>
      <c r="E12" s="22"/>
      <c r="F12" s="11" t="s">
        <v>43</v>
      </c>
      <c r="G12" s="19">
        <f>MIN(89,MAX(25,((J7*0.35)+(J8*0.65)*0.9)))</f>
        <v>25.125</v>
      </c>
      <c r="H12" s="19"/>
      <c r="I12" s="25" t="s">
        <v>44</v>
      </c>
      <c r="J12" s="21" t="str">
        <f>SUM(B12/D14)</f>
        <v>#DIV/0!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26" t="s">
        <v>45</v>
      </c>
      <c r="B13" s="16"/>
      <c r="C13" s="17" t="s">
        <v>46</v>
      </c>
      <c r="D13" s="16"/>
      <c r="E13" s="22"/>
      <c r="F13" s="11" t="s">
        <v>47</v>
      </c>
      <c r="G13" s="19" t="str">
        <f>MAX(J21:J22)</f>
        <v>#DIV/0!</v>
      </c>
      <c r="H13" s="19"/>
      <c r="I13" s="25" t="s">
        <v>48</v>
      </c>
      <c r="J13" s="21" t="str">
        <f>SUM(B13/D14)</f>
        <v>#DIV/0!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15" t="s">
        <v>49</v>
      </c>
      <c r="B14" s="16"/>
      <c r="C14" s="17" t="s">
        <v>50</v>
      </c>
      <c r="D14" s="16"/>
      <c r="E14" s="22"/>
      <c r="F14" s="11" t="s">
        <v>51</v>
      </c>
      <c r="G14" s="19">
        <f>MIN(99,IF(D4&lt;10,SUM(99-((55-(D5/10)*82)*0.89)),IF(D4&lt;42,SUM(99-((55-(D5/D4)*82)*0.89)/0.8),SUM(99-((30-(D5/D4)*82)*1.633)))))</f>
        <v>50.05</v>
      </c>
      <c r="H14" s="19"/>
      <c r="I14" s="27" t="s">
        <v>52</v>
      </c>
      <c r="J14" s="21" t="str">
        <f>IF(B14&lt;12,(J16*2.75),(J16*2.5))</f>
        <v>#DIV/0!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15" t="s">
        <v>53</v>
      </c>
      <c r="B15" s="16"/>
      <c r="C15" s="17" t="s">
        <v>54</v>
      </c>
      <c r="D15" s="16"/>
      <c r="E15" s="22"/>
      <c r="F15" s="11" t="s">
        <v>55</v>
      </c>
      <c r="G15" s="19">
        <f>MIN(99,SUM((B6*0.95)+(D20)+(D21*1.1))*0.06+25)</f>
        <v>25</v>
      </c>
      <c r="H15" s="19"/>
      <c r="I15" s="27" t="s">
        <v>56</v>
      </c>
      <c r="J15" s="21" t="str">
        <f>IF(B15&lt;12,(J17*6),(J17*5))</f>
        <v>#DIV/0!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5"/>
      <c r="B16" s="28"/>
      <c r="C16" s="17" t="s">
        <v>57</v>
      </c>
      <c r="D16" s="16"/>
      <c r="E16" s="22"/>
      <c r="F16" s="11" t="s">
        <v>58</v>
      </c>
      <c r="G16" s="19">
        <f>MIN(99,SUM((B6*0.08)+(D20*0.05)+(D21*0.09)+B7+B8)+25)</f>
        <v>25</v>
      </c>
      <c r="H16" s="19"/>
      <c r="I16" s="27" t="s">
        <v>59</v>
      </c>
      <c r="J16" s="21" t="str">
        <f>SUM(D14/D4)</f>
        <v>#DIV/0!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29" t="s">
        <v>60</v>
      </c>
      <c r="B17" s="30"/>
      <c r="C17" s="31" t="s">
        <v>61</v>
      </c>
      <c r="D17" s="16"/>
      <c r="E17" s="22"/>
      <c r="F17" s="11" t="s">
        <v>62</v>
      </c>
      <c r="G17" s="19" t="str">
        <f>IF(J1="G",SUM(G4*0.0945+G5*0.3215+G6*0.0755+G7*0.0565+G8*0.0188+G9*0.0187+G10*0.1325+G11*0.0565+G12*0.151+G15*0.0187+G16*0.0188+(-1*0.475)),IF(J1="D",(IF((G11*1+G14*1)&gt;=(G13*1+G6*1),SUM((G4*0.059)+(G5*0.1175)+(G6*0.059)+(G7*0.044)+(G8*0.0148)+(G9*0.0147)+(G10*0.1175)+(G11*0.162)+(G12*0.132)+(G13*0.089)+(G14*0.161)+(G15*0.0147)+(G16*0.0148)+(1*4.51)),SUM((G4*0.1175)+(G5*0.0735)+(G6*0.147)+(G7*0.044)+(G8*0.0148)+(G9*0.0147)+(G10*0.0885)+(G11*0.118)+(G12*0.088)+(G13*0.191)+(G14*0.0735)+(G15*0.0147)+(G16*0.0148)+(1*4.505)))),SUM(G4*0.0735+G5*0.0735+G6*0.103+G7*0.044+G8*0.0148+G9*0.0147+G10*0.089+G11*0.147+G12*0.1175+G13*0.1025+G14*0.191+G15*0.0147+G16*0.0148+(1*4.505))))</f>
        <v>#DIV/0!</v>
      </c>
      <c r="H17" s="19"/>
      <c r="I17" s="27" t="s">
        <v>63</v>
      </c>
      <c r="J17" s="21" t="str">
        <f>SUM(D15/D4)</f>
        <v>#DIV/0!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29" t="s">
        <v>64</v>
      </c>
      <c r="B18" s="29"/>
      <c r="C18" s="31" t="s">
        <v>65</v>
      </c>
      <c r="D18" s="32"/>
      <c r="E18" s="22"/>
      <c r="F18" s="18"/>
      <c r="G18" s="19"/>
      <c r="H18" s="19"/>
      <c r="I18" s="27" t="s">
        <v>66</v>
      </c>
      <c r="J18" s="21" t="str">
        <f>SUM(D11/D4)*4.25</f>
        <v>#DIV/0!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29" t="s">
        <v>67</v>
      </c>
      <c r="B19" s="29"/>
      <c r="C19" s="31" t="s">
        <v>68</v>
      </c>
      <c r="D19" s="32"/>
      <c r="E19" s="22"/>
      <c r="F19" s="18"/>
      <c r="G19" s="5"/>
      <c r="H19" s="19"/>
      <c r="I19" s="27" t="s">
        <v>69</v>
      </c>
      <c r="J19" s="21" t="str">
        <f>SUM(D12/D4)*7.25</f>
        <v>#DIV/0!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29" t="s">
        <v>70</v>
      </c>
      <c r="B20" s="29"/>
      <c r="C20" s="17" t="s">
        <v>71</v>
      </c>
      <c r="D20" s="16"/>
      <c r="E20" s="18"/>
      <c r="F20" s="5"/>
      <c r="G20" s="5"/>
      <c r="H20" s="19"/>
      <c r="I20" s="27" t="s">
        <v>72</v>
      </c>
      <c r="J20" s="21">
        <f>MAX(0,MIN(10,IF(D18&gt;0,SUM(D18*2.25),0)))</f>
        <v>0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17" t="s">
        <v>73</v>
      </c>
      <c r="D21" s="16"/>
      <c r="E21" s="18"/>
      <c r="F21" s="5"/>
      <c r="G21" s="5"/>
      <c r="H21" s="19"/>
      <c r="I21" s="27" t="s">
        <v>74</v>
      </c>
      <c r="J21" s="21" t="str">
        <f>MIN(85,MAX(65,SUM((J14)+(J15)+(J18)+(J19)+(J20))))</f>
        <v>#DIV/0!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28"/>
      <c r="D22" s="28"/>
      <c r="E22" s="5"/>
      <c r="F22" s="5"/>
      <c r="G22" s="5"/>
      <c r="H22" s="5"/>
      <c r="I22" s="27" t="s">
        <v>75</v>
      </c>
      <c r="J22" s="21">
        <f>IF(D20&gt;245,70,0)</f>
        <v>0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28"/>
      <c r="D23" s="28"/>
      <c r="E23" s="5"/>
      <c r="F23" s="5"/>
      <c r="G23" s="5"/>
      <c r="H23" s="5"/>
      <c r="I23" s="5"/>
      <c r="J23" s="6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28"/>
      <c r="D24" s="28"/>
      <c r="E24" s="5"/>
      <c r="F24" s="5"/>
      <c r="G24" s="5"/>
      <c r="H24" s="5"/>
      <c r="I24" s="5"/>
      <c r="J24" s="6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28"/>
      <c r="D25" s="28"/>
      <c r="E25" s="5"/>
      <c r="F25" s="5"/>
      <c r="G25" s="5"/>
      <c r="H25" s="5"/>
      <c r="I25" s="5"/>
      <c r="J25" s="6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33"/>
      <c r="D26" s="33"/>
      <c r="E26" s="5"/>
      <c r="F26" s="5"/>
      <c r="G26" s="5"/>
      <c r="H26" s="5"/>
      <c r="I26" s="5"/>
      <c r="J26" s="6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34"/>
      <c r="D27" s="34"/>
      <c r="E27" s="5"/>
      <c r="F27" s="5"/>
      <c r="G27" s="5"/>
      <c r="H27" s="5"/>
      <c r="I27" s="5"/>
      <c r="J27" s="6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34"/>
      <c r="D28" s="34"/>
      <c r="E28" s="5"/>
      <c r="F28" s="5"/>
      <c r="G28" s="5"/>
      <c r="H28" s="5"/>
      <c r="I28" s="5"/>
      <c r="J28" s="6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34"/>
      <c r="D29" s="34"/>
      <c r="E29" s="5"/>
      <c r="F29" s="5"/>
      <c r="G29" s="5"/>
      <c r="H29" s="5"/>
      <c r="I29" s="5"/>
      <c r="J29" s="6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18"/>
      <c r="D30" s="18"/>
      <c r="E30" s="5"/>
      <c r="F30" s="5"/>
      <c r="G30" s="5"/>
      <c r="H30" s="5"/>
      <c r="I30" s="5"/>
      <c r="J30" s="6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18"/>
      <c r="D31" s="18"/>
      <c r="E31" s="5"/>
      <c r="F31" s="5"/>
      <c r="G31" s="5"/>
      <c r="H31" s="5"/>
      <c r="I31" s="5"/>
      <c r="J31" s="6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6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6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6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6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6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6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28"/>
      <c r="C39" s="5"/>
      <c r="D39" s="5"/>
      <c r="E39" s="5"/>
      <c r="F39" s="5"/>
      <c r="G39" s="5"/>
      <c r="H39" s="5"/>
      <c r="I39" s="5"/>
      <c r="J39" s="6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28"/>
      <c r="C40" s="5" t="s">
        <v>76</v>
      </c>
      <c r="D40" s="5"/>
      <c r="E40" s="5"/>
      <c r="F40" s="5"/>
      <c r="G40" s="5"/>
      <c r="H40" s="5"/>
      <c r="I40" s="5"/>
      <c r="J40" s="6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28"/>
      <c r="C41" s="5"/>
      <c r="D41" s="5"/>
      <c r="E41" s="5"/>
      <c r="F41" s="5"/>
      <c r="G41" s="5"/>
      <c r="H41" s="5"/>
      <c r="I41" s="5"/>
      <c r="J41" s="6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28"/>
      <c r="C42" s="5"/>
      <c r="D42" s="5"/>
      <c r="E42" s="5"/>
      <c r="F42" s="5"/>
      <c r="G42" s="5"/>
      <c r="H42" s="5"/>
      <c r="I42" s="5"/>
      <c r="J42" s="6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28"/>
      <c r="C43" s="5"/>
      <c r="D43" s="5"/>
      <c r="E43" s="5"/>
      <c r="F43" s="5"/>
      <c r="G43" s="5"/>
      <c r="H43" s="5"/>
      <c r="I43" s="5"/>
      <c r="J43" s="6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28"/>
      <c r="C44" s="5"/>
      <c r="D44" s="5"/>
      <c r="E44" s="5"/>
      <c r="F44" s="5"/>
      <c r="G44" s="5"/>
      <c r="H44" s="5"/>
      <c r="I44" s="5"/>
      <c r="J44" s="6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28"/>
      <c r="C45" s="5"/>
      <c r="D45" s="5"/>
      <c r="E45" s="5"/>
      <c r="F45" s="5"/>
      <c r="G45" s="5"/>
      <c r="H45" s="5"/>
      <c r="I45" s="5"/>
      <c r="J45" s="6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28"/>
      <c r="C46" s="5"/>
      <c r="D46" s="5"/>
      <c r="E46" s="5"/>
      <c r="F46" s="5"/>
      <c r="G46" s="5"/>
      <c r="H46" s="5"/>
      <c r="I46" s="5"/>
      <c r="J46" s="6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28"/>
      <c r="C47" s="5"/>
      <c r="D47" s="5"/>
      <c r="E47" s="5"/>
      <c r="F47" s="5"/>
      <c r="G47" s="5"/>
      <c r="H47" s="5"/>
      <c r="I47" s="5"/>
      <c r="J47" s="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28"/>
      <c r="C48" s="5"/>
      <c r="D48" s="5"/>
      <c r="E48" s="5"/>
      <c r="F48" s="5"/>
      <c r="G48" s="5"/>
      <c r="H48" s="5"/>
      <c r="I48" s="5"/>
      <c r="J48" s="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28"/>
      <c r="C49" s="5"/>
      <c r="D49" s="5"/>
      <c r="E49" s="5"/>
      <c r="F49" s="5"/>
      <c r="G49" s="5"/>
      <c r="H49" s="5"/>
      <c r="I49" s="5"/>
      <c r="J49" s="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28"/>
      <c r="C50" s="5"/>
      <c r="D50" s="5"/>
      <c r="E50" s="5"/>
      <c r="F50" s="5"/>
      <c r="G50" s="5"/>
      <c r="H50" s="5"/>
      <c r="I50" s="5"/>
      <c r="J50" s="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28"/>
      <c r="C51" s="5"/>
      <c r="D51" s="5"/>
      <c r="E51" s="5"/>
      <c r="F51" s="5"/>
      <c r="G51" s="5"/>
      <c r="H51" s="5"/>
      <c r="I51" s="5"/>
      <c r="J51" s="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28"/>
      <c r="C52" s="5"/>
      <c r="D52" s="5"/>
      <c r="E52" s="5"/>
      <c r="F52" s="5"/>
      <c r="G52" s="5"/>
      <c r="H52" s="5"/>
      <c r="I52" s="5"/>
      <c r="J52" s="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28"/>
      <c r="C53" s="5"/>
      <c r="D53" s="5"/>
      <c r="E53" s="5"/>
      <c r="F53" s="5"/>
      <c r="G53" s="5"/>
      <c r="H53" s="5"/>
      <c r="I53" s="5"/>
      <c r="J53" s="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28"/>
      <c r="C54" s="5"/>
      <c r="D54" s="5"/>
      <c r="E54" s="5"/>
      <c r="F54" s="5"/>
      <c r="G54" s="5"/>
      <c r="H54" s="5"/>
      <c r="I54" s="5"/>
      <c r="J54" s="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28"/>
      <c r="C55" s="5"/>
      <c r="D55" s="5"/>
      <c r="E55" s="5"/>
      <c r="F55" s="5"/>
      <c r="G55" s="5"/>
      <c r="H55" s="5"/>
      <c r="I55" s="5"/>
      <c r="J55" s="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28"/>
      <c r="C56" s="5"/>
      <c r="D56" s="5"/>
      <c r="E56" s="5"/>
      <c r="F56" s="5"/>
      <c r="G56" s="5"/>
      <c r="H56" s="5"/>
      <c r="I56" s="5"/>
      <c r="J56" s="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28"/>
      <c r="C57" s="5"/>
      <c r="D57" s="5"/>
      <c r="E57" s="5"/>
      <c r="F57" s="5"/>
      <c r="G57" s="5"/>
      <c r="H57" s="5"/>
      <c r="I57" s="5"/>
      <c r="J57" s="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28"/>
      <c r="C58" s="5"/>
      <c r="D58" s="5"/>
      <c r="E58" s="5"/>
      <c r="F58" s="5"/>
      <c r="G58" s="5"/>
      <c r="H58" s="5"/>
      <c r="I58" s="5"/>
      <c r="J58" s="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28"/>
      <c r="C59" s="5"/>
      <c r="D59" s="5"/>
      <c r="E59" s="5"/>
      <c r="F59" s="5"/>
      <c r="G59" s="5"/>
      <c r="H59" s="5"/>
      <c r="I59" s="5"/>
      <c r="J59" s="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28"/>
      <c r="C60" s="5"/>
      <c r="D60" s="5"/>
      <c r="E60" s="5"/>
      <c r="F60" s="5"/>
      <c r="G60" s="5"/>
      <c r="H60" s="5"/>
      <c r="I60" s="5"/>
      <c r="J60" s="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28"/>
      <c r="C61" s="5"/>
      <c r="D61" s="5"/>
      <c r="E61" s="5"/>
      <c r="F61" s="5"/>
      <c r="G61" s="5"/>
      <c r="H61" s="5"/>
      <c r="I61" s="5"/>
      <c r="J61" s="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28"/>
      <c r="C62" s="5"/>
      <c r="D62" s="5"/>
      <c r="E62" s="5"/>
      <c r="F62" s="5"/>
      <c r="G62" s="5"/>
      <c r="H62" s="5"/>
      <c r="I62" s="5"/>
      <c r="J62" s="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28"/>
      <c r="C63" s="5"/>
      <c r="D63" s="5"/>
      <c r="E63" s="5"/>
      <c r="F63" s="5"/>
      <c r="G63" s="5"/>
      <c r="H63" s="5"/>
      <c r="I63" s="5"/>
      <c r="J63" s="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28"/>
      <c r="C64" s="5"/>
      <c r="D64" s="5"/>
      <c r="E64" s="5"/>
      <c r="F64" s="5"/>
      <c r="G64" s="5"/>
      <c r="H64" s="5"/>
      <c r="I64" s="5"/>
      <c r="J64" s="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28"/>
      <c r="C65" s="5"/>
      <c r="D65" s="5"/>
      <c r="E65" s="5"/>
      <c r="F65" s="5"/>
      <c r="G65" s="5"/>
      <c r="H65" s="5"/>
      <c r="I65" s="5"/>
      <c r="J65" s="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28"/>
      <c r="C66" s="5"/>
      <c r="D66" s="5"/>
      <c r="E66" s="5"/>
      <c r="F66" s="5"/>
      <c r="G66" s="5"/>
      <c r="H66" s="5"/>
      <c r="I66" s="5"/>
      <c r="J66" s="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28"/>
      <c r="C67" s="5"/>
      <c r="D67" s="5"/>
      <c r="E67" s="5"/>
      <c r="F67" s="5"/>
      <c r="G67" s="5"/>
      <c r="H67" s="5"/>
      <c r="I67" s="5"/>
      <c r="J67" s="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28"/>
      <c r="C68" s="5"/>
      <c r="D68" s="5"/>
      <c r="E68" s="5"/>
      <c r="F68" s="5"/>
      <c r="G68" s="5"/>
      <c r="H68" s="5"/>
      <c r="I68" s="5"/>
      <c r="J68" s="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28"/>
      <c r="C69" s="5"/>
      <c r="D69" s="5"/>
      <c r="E69" s="5"/>
      <c r="F69" s="5"/>
      <c r="G69" s="5"/>
      <c r="H69" s="5"/>
      <c r="I69" s="5"/>
      <c r="J69" s="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28"/>
      <c r="C70" s="5"/>
      <c r="D70" s="5"/>
      <c r="E70" s="5"/>
      <c r="F70" s="5"/>
      <c r="G70" s="5"/>
      <c r="H70" s="5"/>
      <c r="I70" s="5"/>
      <c r="J70" s="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28"/>
      <c r="C71" s="5"/>
      <c r="D71" s="5"/>
      <c r="E71" s="5"/>
      <c r="F71" s="5"/>
      <c r="G71" s="5"/>
      <c r="H71" s="5"/>
      <c r="I71" s="5"/>
      <c r="J71" s="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28"/>
      <c r="C72" s="5"/>
      <c r="D72" s="5"/>
      <c r="E72" s="5"/>
      <c r="F72" s="5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28"/>
      <c r="C73" s="5"/>
      <c r="D73" s="5"/>
      <c r="E73" s="5"/>
      <c r="F73" s="5"/>
      <c r="G73" s="5"/>
      <c r="H73" s="5"/>
      <c r="I73" s="5"/>
      <c r="J73" s="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28"/>
      <c r="C74" s="5"/>
      <c r="D74" s="5"/>
      <c r="E74" s="5"/>
      <c r="F74" s="5"/>
      <c r="G74" s="5"/>
      <c r="H74" s="5"/>
      <c r="I74" s="5"/>
      <c r="J74" s="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28"/>
      <c r="C75" s="5"/>
      <c r="D75" s="5"/>
      <c r="E75" s="5"/>
      <c r="F75" s="5"/>
      <c r="G75" s="5"/>
      <c r="H75" s="5"/>
      <c r="I75" s="5"/>
      <c r="J75" s="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28"/>
      <c r="C76" s="5"/>
      <c r="D76" s="5"/>
      <c r="E76" s="5"/>
      <c r="F76" s="5"/>
      <c r="G76" s="5"/>
      <c r="H76" s="5"/>
      <c r="I76" s="5"/>
      <c r="J76" s="6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28"/>
      <c r="C77" s="5"/>
      <c r="D77" s="5"/>
      <c r="E77" s="5"/>
      <c r="F77" s="5"/>
      <c r="G77" s="5"/>
      <c r="H77" s="5"/>
      <c r="I77" s="5"/>
      <c r="J77" s="6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28"/>
      <c r="C78" s="5"/>
      <c r="D78" s="5"/>
      <c r="E78" s="5"/>
      <c r="F78" s="5"/>
      <c r="G78" s="5"/>
      <c r="H78" s="5"/>
      <c r="I78" s="5"/>
      <c r="J78" s="6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28"/>
      <c r="C79" s="5"/>
      <c r="D79" s="5"/>
      <c r="E79" s="5"/>
      <c r="F79" s="5"/>
      <c r="G79" s="5"/>
      <c r="H79" s="5"/>
      <c r="I79" s="5"/>
      <c r="J79" s="6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28"/>
      <c r="C80" s="5"/>
      <c r="D80" s="5"/>
      <c r="E80" s="5"/>
      <c r="F80" s="5"/>
      <c r="G80" s="5"/>
      <c r="H80" s="5"/>
      <c r="I80" s="5"/>
      <c r="J80" s="6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28"/>
      <c r="C81" s="5"/>
      <c r="D81" s="5"/>
      <c r="E81" s="5"/>
      <c r="F81" s="5"/>
      <c r="G81" s="5"/>
      <c r="H81" s="5"/>
      <c r="I81" s="5"/>
      <c r="J81" s="6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28"/>
      <c r="C82" s="5"/>
      <c r="D82" s="5"/>
      <c r="E82" s="5"/>
      <c r="F82" s="5"/>
      <c r="G82" s="5"/>
      <c r="H82" s="5"/>
      <c r="I82" s="5"/>
      <c r="J82" s="6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28"/>
      <c r="C83" s="5"/>
      <c r="D83" s="5"/>
      <c r="E83" s="5"/>
      <c r="F83" s="5"/>
      <c r="G83" s="5"/>
      <c r="H83" s="5"/>
      <c r="I83" s="5"/>
      <c r="J83" s="6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28"/>
      <c r="C84" s="5"/>
      <c r="D84" s="5"/>
      <c r="E84" s="5"/>
      <c r="F84" s="5"/>
      <c r="G84" s="5"/>
      <c r="H84" s="5"/>
      <c r="I84" s="5"/>
      <c r="J84" s="6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28"/>
      <c r="C85" s="5"/>
      <c r="D85" s="5"/>
      <c r="E85" s="5"/>
      <c r="F85" s="5"/>
      <c r="G85" s="5"/>
      <c r="H85" s="5"/>
      <c r="I85" s="5"/>
      <c r="J85" s="6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28"/>
      <c r="C86" s="5"/>
      <c r="D86" s="5"/>
      <c r="E86" s="5"/>
      <c r="F86" s="5"/>
      <c r="G86" s="5"/>
      <c r="H86" s="5"/>
      <c r="I86" s="5"/>
      <c r="J86" s="6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28"/>
      <c r="C87" s="5"/>
      <c r="D87" s="5"/>
      <c r="E87" s="5"/>
      <c r="F87" s="5"/>
      <c r="G87" s="5"/>
      <c r="H87" s="5"/>
      <c r="I87" s="5"/>
      <c r="J87" s="6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28"/>
      <c r="C88" s="5"/>
      <c r="D88" s="5"/>
      <c r="E88" s="5"/>
      <c r="F88" s="5"/>
      <c r="G88" s="5"/>
      <c r="H88" s="5"/>
      <c r="I88" s="5"/>
      <c r="J88" s="6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28"/>
      <c r="C89" s="5"/>
      <c r="D89" s="5"/>
      <c r="E89" s="5"/>
      <c r="F89" s="5"/>
      <c r="G89" s="5"/>
      <c r="H89" s="5"/>
      <c r="I89" s="5"/>
      <c r="J89" s="6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28"/>
      <c r="C90" s="5"/>
      <c r="D90" s="5"/>
      <c r="E90" s="5"/>
      <c r="F90" s="5"/>
      <c r="G90" s="5"/>
      <c r="H90" s="5"/>
      <c r="I90" s="5"/>
      <c r="J90" s="6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28"/>
      <c r="C91" s="5"/>
      <c r="D91" s="5"/>
      <c r="E91" s="5"/>
      <c r="F91" s="5"/>
      <c r="G91" s="5"/>
      <c r="H91" s="5"/>
      <c r="I91" s="5"/>
      <c r="J91" s="6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28"/>
      <c r="C92" s="5"/>
      <c r="D92" s="5"/>
      <c r="E92" s="5"/>
      <c r="F92" s="5"/>
      <c r="G92" s="5"/>
      <c r="H92" s="5"/>
      <c r="I92" s="5"/>
      <c r="J92" s="6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28"/>
      <c r="C93" s="5"/>
      <c r="D93" s="5"/>
      <c r="E93" s="5"/>
      <c r="F93" s="5"/>
      <c r="G93" s="5"/>
      <c r="H93" s="5"/>
      <c r="I93" s="5"/>
      <c r="J93" s="6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28"/>
      <c r="C94" s="5"/>
      <c r="D94" s="5"/>
      <c r="E94" s="5"/>
      <c r="F94" s="5"/>
      <c r="G94" s="5"/>
      <c r="H94" s="5"/>
      <c r="I94" s="5"/>
      <c r="J94" s="6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28"/>
      <c r="C95" s="5"/>
      <c r="D95" s="5"/>
      <c r="E95" s="5"/>
      <c r="F95" s="5"/>
      <c r="G95" s="5"/>
      <c r="H95" s="5"/>
      <c r="I95" s="5"/>
      <c r="J95" s="6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28"/>
      <c r="C96" s="5"/>
      <c r="D96" s="5"/>
      <c r="E96" s="5"/>
      <c r="F96" s="5"/>
      <c r="G96" s="5"/>
      <c r="H96" s="5"/>
      <c r="I96" s="5"/>
      <c r="J96" s="6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28"/>
      <c r="C97" s="5"/>
      <c r="D97" s="5"/>
      <c r="E97" s="5"/>
      <c r="F97" s="5"/>
      <c r="G97" s="5"/>
      <c r="H97" s="5"/>
      <c r="I97" s="5"/>
      <c r="J97" s="6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28"/>
      <c r="C98" s="5"/>
      <c r="D98" s="5"/>
      <c r="E98" s="5"/>
      <c r="F98" s="5"/>
      <c r="G98" s="5"/>
      <c r="H98" s="5"/>
      <c r="I98" s="5"/>
      <c r="J98" s="6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28"/>
      <c r="C99" s="5"/>
      <c r="D99" s="5"/>
      <c r="E99" s="5"/>
      <c r="F99" s="5"/>
      <c r="G99" s="5"/>
      <c r="H99" s="5"/>
      <c r="I99" s="5"/>
      <c r="J99" s="6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28"/>
      <c r="C100" s="5"/>
      <c r="D100" s="5"/>
      <c r="E100" s="5"/>
      <c r="F100" s="5"/>
      <c r="G100" s="5"/>
      <c r="H100" s="5"/>
      <c r="I100" s="5"/>
      <c r="J100" s="6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28"/>
      <c r="C101" s="5"/>
      <c r="D101" s="5"/>
      <c r="E101" s="5"/>
      <c r="F101" s="5"/>
      <c r="G101" s="5"/>
      <c r="H101" s="5"/>
      <c r="I101" s="5"/>
      <c r="J101" s="6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28"/>
      <c r="C102" s="5"/>
      <c r="D102" s="5"/>
      <c r="E102" s="5"/>
      <c r="F102" s="5"/>
      <c r="G102" s="5"/>
      <c r="H102" s="5"/>
      <c r="I102" s="5"/>
      <c r="J102" s="6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28"/>
      <c r="C103" s="5"/>
      <c r="D103" s="5"/>
      <c r="E103" s="5"/>
      <c r="F103" s="5"/>
      <c r="G103" s="5"/>
      <c r="H103" s="5"/>
      <c r="I103" s="5"/>
      <c r="J103" s="6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28"/>
      <c r="C104" s="5"/>
      <c r="D104" s="5"/>
      <c r="E104" s="5"/>
      <c r="F104" s="5"/>
      <c r="G104" s="5"/>
      <c r="H104" s="5"/>
      <c r="I104" s="5"/>
      <c r="J104" s="6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28"/>
      <c r="C105" s="5"/>
      <c r="D105" s="5"/>
      <c r="E105" s="5"/>
      <c r="F105" s="5"/>
      <c r="G105" s="5"/>
      <c r="H105" s="5"/>
      <c r="I105" s="5"/>
      <c r="J105" s="6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28"/>
      <c r="C106" s="5"/>
      <c r="D106" s="5"/>
      <c r="E106" s="5"/>
      <c r="F106" s="5"/>
      <c r="G106" s="5"/>
      <c r="H106" s="5"/>
      <c r="I106" s="5"/>
      <c r="J106" s="6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28"/>
      <c r="C107" s="5"/>
      <c r="D107" s="5"/>
      <c r="E107" s="5"/>
      <c r="F107" s="5"/>
      <c r="G107" s="5"/>
      <c r="H107" s="5"/>
      <c r="I107" s="5"/>
      <c r="J107" s="6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28"/>
      <c r="C108" s="5"/>
      <c r="D108" s="5"/>
      <c r="E108" s="5"/>
      <c r="F108" s="5"/>
      <c r="G108" s="5"/>
      <c r="H108" s="5"/>
      <c r="I108" s="5"/>
      <c r="J108" s="6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28"/>
      <c r="C109" s="5"/>
      <c r="D109" s="5"/>
      <c r="E109" s="5"/>
      <c r="F109" s="5"/>
      <c r="G109" s="5"/>
      <c r="H109" s="5"/>
      <c r="I109" s="5"/>
      <c r="J109" s="6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28"/>
      <c r="C110" s="5"/>
      <c r="D110" s="5"/>
      <c r="E110" s="5"/>
      <c r="F110" s="5"/>
      <c r="G110" s="5"/>
      <c r="H110" s="5"/>
      <c r="I110" s="5"/>
      <c r="J110" s="6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28"/>
      <c r="C111" s="5"/>
      <c r="D111" s="5"/>
      <c r="E111" s="5"/>
      <c r="F111" s="5"/>
      <c r="G111" s="5"/>
      <c r="H111" s="5"/>
      <c r="I111" s="5"/>
      <c r="J111" s="6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28"/>
      <c r="C112" s="5"/>
      <c r="D112" s="5"/>
      <c r="E112" s="5"/>
      <c r="F112" s="5"/>
      <c r="G112" s="5"/>
      <c r="H112" s="5"/>
      <c r="I112" s="5"/>
      <c r="J112" s="6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28"/>
      <c r="C113" s="5"/>
      <c r="D113" s="5"/>
      <c r="E113" s="5"/>
      <c r="F113" s="5"/>
      <c r="G113" s="5"/>
      <c r="H113" s="5"/>
      <c r="I113" s="5"/>
      <c r="J113" s="6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28"/>
      <c r="C114" s="5"/>
      <c r="D114" s="5"/>
      <c r="E114" s="5"/>
      <c r="F114" s="5"/>
      <c r="G114" s="5"/>
      <c r="H114" s="5"/>
      <c r="I114" s="5"/>
      <c r="J114" s="6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28"/>
      <c r="C115" s="5"/>
      <c r="D115" s="5"/>
      <c r="E115" s="5"/>
      <c r="F115" s="5"/>
      <c r="G115" s="5"/>
      <c r="H115" s="5"/>
      <c r="I115" s="5"/>
      <c r="J115" s="6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28"/>
      <c r="C116" s="5"/>
      <c r="D116" s="5"/>
      <c r="E116" s="5"/>
      <c r="F116" s="5"/>
      <c r="G116" s="5"/>
      <c r="H116" s="5"/>
      <c r="I116" s="5"/>
      <c r="J116" s="6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28"/>
      <c r="C117" s="5"/>
      <c r="D117" s="5"/>
      <c r="E117" s="5"/>
      <c r="F117" s="5"/>
      <c r="G117" s="5"/>
      <c r="H117" s="5"/>
      <c r="I117" s="5"/>
      <c r="J117" s="6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28"/>
      <c r="C118" s="5"/>
      <c r="D118" s="5"/>
      <c r="E118" s="5"/>
      <c r="F118" s="5"/>
      <c r="G118" s="5"/>
      <c r="H118" s="5"/>
      <c r="I118" s="5"/>
      <c r="J118" s="6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28"/>
      <c r="C119" s="5"/>
      <c r="D119" s="5"/>
      <c r="E119" s="5"/>
      <c r="F119" s="5"/>
      <c r="G119" s="5"/>
      <c r="H119" s="5"/>
      <c r="I119" s="5"/>
      <c r="J119" s="6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28"/>
      <c r="C120" s="5"/>
      <c r="D120" s="5"/>
      <c r="E120" s="5"/>
      <c r="F120" s="5"/>
      <c r="G120" s="5"/>
      <c r="H120" s="5"/>
      <c r="I120" s="5"/>
      <c r="J120" s="6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28"/>
      <c r="C121" s="5"/>
      <c r="D121" s="5"/>
      <c r="E121" s="5"/>
      <c r="F121" s="5"/>
      <c r="G121" s="5"/>
      <c r="H121" s="5"/>
      <c r="I121" s="5"/>
      <c r="J121" s="6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28"/>
      <c r="C122" s="5"/>
      <c r="D122" s="5"/>
      <c r="E122" s="5"/>
      <c r="F122" s="5"/>
      <c r="G122" s="5"/>
      <c r="H122" s="5"/>
      <c r="I122" s="5"/>
      <c r="J122" s="6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28"/>
      <c r="C123" s="5"/>
      <c r="D123" s="5"/>
      <c r="E123" s="5"/>
      <c r="F123" s="5"/>
      <c r="G123" s="5"/>
      <c r="H123" s="5"/>
      <c r="I123" s="5"/>
      <c r="J123" s="6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28"/>
      <c r="C124" s="5"/>
      <c r="D124" s="5"/>
      <c r="E124" s="5"/>
      <c r="F124" s="5"/>
      <c r="G124" s="5"/>
      <c r="H124" s="5"/>
      <c r="I124" s="5"/>
      <c r="J124" s="6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28"/>
      <c r="C125" s="5"/>
      <c r="D125" s="5"/>
      <c r="E125" s="5"/>
      <c r="F125" s="5"/>
      <c r="G125" s="5"/>
      <c r="H125" s="5"/>
      <c r="I125" s="5"/>
      <c r="J125" s="6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28"/>
      <c r="C126" s="5"/>
      <c r="D126" s="5"/>
      <c r="E126" s="5"/>
      <c r="F126" s="5"/>
      <c r="G126" s="5"/>
      <c r="H126" s="5"/>
      <c r="I126" s="5"/>
      <c r="J126" s="6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28"/>
      <c r="C127" s="5"/>
      <c r="D127" s="5"/>
      <c r="E127" s="5"/>
      <c r="F127" s="5"/>
      <c r="G127" s="5"/>
      <c r="H127" s="5"/>
      <c r="I127" s="5"/>
      <c r="J127" s="6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28"/>
      <c r="C128" s="5"/>
      <c r="D128" s="5"/>
      <c r="E128" s="5"/>
      <c r="F128" s="5"/>
      <c r="G128" s="5"/>
      <c r="H128" s="5"/>
      <c r="I128" s="5"/>
      <c r="J128" s="6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28"/>
      <c r="C129" s="5"/>
      <c r="D129" s="5"/>
      <c r="E129" s="5"/>
      <c r="F129" s="5"/>
      <c r="G129" s="5"/>
      <c r="H129" s="5"/>
      <c r="I129" s="5"/>
      <c r="J129" s="6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28"/>
      <c r="C130" s="5"/>
      <c r="D130" s="5"/>
      <c r="E130" s="5"/>
      <c r="F130" s="5"/>
      <c r="G130" s="5"/>
      <c r="H130" s="5"/>
      <c r="I130" s="5"/>
      <c r="J130" s="6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28"/>
      <c r="C131" s="5"/>
      <c r="D131" s="5"/>
      <c r="E131" s="5"/>
      <c r="F131" s="5"/>
      <c r="G131" s="5"/>
      <c r="H131" s="5"/>
      <c r="I131" s="5"/>
      <c r="J131" s="6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28"/>
      <c r="C132" s="5"/>
      <c r="D132" s="5"/>
      <c r="E132" s="5"/>
      <c r="F132" s="5"/>
      <c r="G132" s="5"/>
      <c r="H132" s="5"/>
      <c r="I132" s="5"/>
      <c r="J132" s="6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28"/>
      <c r="C133" s="5"/>
      <c r="D133" s="5"/>
      <c r="E133" s="5"/>
      <c r="F133" s="5"/>
      <c r="G133" s="5"/>
      <c r="H133" s="5"/>
      <c r="I133" s="5"/>
      <c r="J133" s="6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28"/>
      <c r="C134" s="5"/>
      <c r="D134" s="5"/>
      <c r="E134" s="5"/>
      <c r="F134" s="5"/>
      <c r="G134" s="5"/>
      <c r="H134" s="5"/>
      <c r="I134" s="5"/>
      <c r="J134" s="6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28"/>
      <c r="C135" s="5"/>
      <c r="D135" s="5"/>
      <c r="E135" s="5"/>
      <c r="F135" s="5"/>
      <c r="G135" s="5"/>
      <c r="H135" s="5"/>
      <c r="I135" s="5"/>
      <c r="J135" s="6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28"/>
      <c r="C136" s="5"/>
      <c r="D136" s="5"/>
      <c r="E136" s="5"/>
      <c r="F136" s="5"/>
      <c r="G136" s="5"/>
      <c r="H136" s="5"/>
      <c r="I136" s="5"/>
      <c r="J136" s="6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28"/>
      <c r="C137" s="5"/>
      <c r="D137" s="5"/>
      <c r="E137" s="5"/>
      <c r="F137" s="5"/>
      <c r="G137" s="5"/>
      <c r="H137" s="5"/>
      <c r="I137" s="5"/>
      <c r="J137" s="6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28"/>
      <c r="C138" s="5"/>
      <c r="D138" s="5"/>
      <c r="E138" s="5"/>
      <c r="F138" s="5"/>
      <c r="G138" s="5"/>
      <c r="H138" s="5"/>
      <c r="I138" s="5"/>
      <c r="J138" s="6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28"/>
      <c r="C139" s="5"/>
      <c r="D139" s="5"/>
      <c r="E139" s="5"/>
      <c r="F139" s="5"/>
      <c r="G139" s="5"/>
      <c r="H139" s="5"/>
      <c r="I139" s="5"/>
      <c r="J139" s="6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28"/>
      <c r="C140" s="5"/>
      <c r="D140" s="5"/>
      <c r="E140" s="5"/>
      <c r="F140" s="5"/>
      <c r="G140" s="5"/>
      <c r="H140" s="5"/>
      <c r="I140" s="5"/>
      <c r="J140" s="6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28"/>
      <c r="C141" s="5"/>
      <c r="D141" s="5"/>
      <c r="E141" s="5"/>
      <c r="F141" s="5"/>
      <c r="G141" s="5"/>
      <c r="H141" s="5"/>
      <c r="I141" s="5"/>
      <c r="J141" s="6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28"/>
      <c r="C142" s="5"/>
      <c r="D142" s="5"/>
      <c r="E142" s="5"/>
      <c r="F142" s="5"/>
      <c r="G142" s="5"/>
      <c r="H142" s="5"/>
      <c r="I142" s="5"/>
      <c r="J142" s="6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28"/>
      <c r="C143" s="5"/>
      <c r="D143" s="5"/>
      <c r="E143" s="5"/>
      <c r="F143" s="5"/>
      <c r="G143" s="5"/>
      <c r="H143" s="5"/>
      <c r="I143" s="5"/>
      <c r="J143" s="6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28"/>
      <c r="C144" s="5"/>
      <c r="D144" s="5"/>
      <c r="E144" s="5"/>
      <c r="F144" s="5"/>
      <c r="G144" s="5"/>
      <c r="H144" s="5"/>
      <c r="I144" s="5"/>
      <c r="J144" s="6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28"/>
      <c r="C145" s="5"/>
      <c r="D145" s="5"/>
      <c r="E145" s="5"/>
      <c r="F145" s="5"/>
      <c r="G145" s="5"/>
      <c r="H145" s="5"/>
      <c r="I145" s="5"/>
      <c r="J145" s="6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28"/>
      <c r="C146" s="5"/>
      <c r="D146" s="5"/>
      <c r="E146" s="5"/>
      <c r="F146" s="5"/>
      <c r="G146" s="5"/>
      <c r="H146" s="5"/>
      <c r="I146" s="5"/>
      <c r="J146" s="6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28"/>
      <c r="C147" s="5"/>
      <c r="D147" s="5"/>
      <c r="E147" s="5"/>
      <c r="F147" s="5"/>
      <c r="G147" s="5"/>
      <c r="H147" s="5"/>
      <c r="I147" s="5"/>
      <c r="J147" s="6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28"/>
      <c r="C148" s="5"/>
      <c r="D148" s="5"/>
      <c r="E148" s="5"/>
      <c r="F148" s="5"/>
      <c r="G148" s="5"/>
      <c r="H148" s="5"/>
      <c r="I148" s="5"/>
      <c r="J148" s="6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28"/>
      <c r="C149" s="5"/>
      <c r="D149" s="5"/>
      <c r="E149" s="5"/>
      <c r="F149" s="5"/>
      <c r="G149" s="5"/>
      <c r="H149" s="5"/>
      <c r="I149" s="5"/>
      <c r="J149" s="6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28"/>
      <c r="C150" s="5"/>
      <c r="D150" s="5"/>
      <c r="E150" s="5"/>
      <c r="F150" s="5"/>
      <c r="G150" s="5"/>
      <c r="H150" s="5"/>
      <c r="I150" s="5"/>
      <c r="J150" s="6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28"/>
      <c r="C151" s="5"/>
      <c r="D151" s="5"/>
      <c r="E151" s="5"/>
      <c r="F151" s="5"/>
      <c r="G151" s="5"/>
      <c r="H151" s="5"/>
      <c r="I151" s="5"/>
      <c r="J151" s="6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28"/>
      <c r="C152" s="5"/>
      <c r="D152" s="5"/>
      <c r="E152" s="5"/>
      <c r="F152" s="5"/>
      <c r="G152" s="5"/>
      <c r="H152" s="5"/>
      <c r="I152" s="5"/>
      <c r="J152" s="6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28"/>
      <c r="C153" s="5"/>
      <c r="D153" s="5"/>
      <c r="E153" s="5"/>
      <c r="F153" s="5"/>
      <c r="G153" s="5"/>
      <c r="H153" s="5"/>
      <c r="I153" s="5"/>
      <c r="J153" s="6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28"/>
      <c r="C154" s="5"/>
      <c r="D154" s="5"/>
      <c r="E154" s="5"/>
      <c r="F154" s="5"/>
      <c r="G154" s="5"/>
      <c r="H154" s="5"/>
      <c r="I154" s="5"/>
      <c r="J154" s="6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28"/>
      <c r="C155" s="5"/>
      <c r="D155" s="5"/>
      <c r="E155" s="5"/>
      <c r="F155" s="5"/>
      <c r="G155" s="5"/>
      <c r="H155" s="5"/>
      <c r="I155" s="5"/>
      <c r="J155" s="6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28"/>
      <c r="C156" s="5"/>
      <c r="D156" s="5"/>
      <c r="E156" s="5"/>
      <c r="F156" s="5"/>
      <c r="G156" s="5"/>
      <c r="H156" s="5"/>
      <c r="I156" s="5"/>
      <c r="J156" s="6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28"/>
      <c r="C157" s="5"/>
      <c r="D157" s="5"/>
      <c r="E157" s="5"/>
      <c r="F157" s="5"/>
      <c r="G157" s="5"/>
      <c r="H157" s="5"/>
      <c r="I157" s="5"/>
      <c r="J157" s="6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28"/>
      <c r="C158" s="5"/>
      <c r="D158" s="5"/>
      <c r="E158" s="5"/>
      <c r="F158" s="5"/>
      <c r="G158" s="5"/>
      <c r="H158" s="5"/>
      <c r="I158" s="5"/>
      <c r="J158" s="6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28"/>
      <c r="C159" s="5"/>
      <c r="D159" s="5"/>
      <c r="E159" s="5"/>
      <c r="F159" s="5"/>
      <c r="G159" s="5"/>
      <c r="H159" s="5"/>
      <c r="I159" s="5"/>
      <c r="J159" s="6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28"/>
      <c r="C160" s="5"/>
      <c r="D160" s="5"/>
      <c r="E160" s="5"/>
      <c r="F160" s="5"/>
      <c r="G160" s="5"/>
      <c r="H160" s="5"/>
      <c r="I160" s="5"/>
      <c r="J160" s="6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28"/>
      <c r="C161" s="5"/>
      <c r="D161" s="5"/>
      <c r="E161" s="5"/>
      <c r="F161" s="5"/>
      <c r="G161" s="5"/>
      <c r="H161" s="5"/>
      <c r="I161" s="5"/>
      <c r="J161" s="6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28"/>
      <c r="C162" s="5"/>
      <c r="D162" s="5"/>
      <c r="E162" s="5"/>
      <c r="F162" s="5"/>
      <c r="G162" s="5"/>
      <c r="H162" s="5"/>
      <c r="I162" s="5"/>
      <c r="J162" s="6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28"/>
      <c r="C163" s="5"/>
      <c r="D163" s="5"/>
      <c r="E163" s="5"/>
      <c r="F163" s="5"/>
      <c r="G163" s="5"/>
      <c r="H163" s="5"/>
      <c r="I163" s="5"/>
      <c r="J163" s="6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28"/>
      <c r="C164" s="5"/>
      <c r="D164" s="5"/>
      <c r="E164" s="5"/>
      <c r="F164" s="5"/>
      <c r="G164" s="5"/>
      <c r="H164" s="5"/>
      <c r="I164" s="5"/>
      <c r="J164" s="6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28"/>
      <c r="C165" s="5"/>
      <c r="D165" s="5"/>
      <c r="E165" s="5"/>
      <c r="F165" s="5"/>
      <c r="G165" s="5"/>
      <c r="H165" s="5"/>
      <c r="I165" s="5"/>
      <c r="J165" s="6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28"/>
      <c r="C166" s="5"/>
      <c r="D166" s="5"/>
      <c r="E166" s="5"/>
      <c r="F166" s="5"/>
      <c r="G166" s="5"/>
      <c r="H166" s="5"/>
      <c r="I166" s="5"/>
      <c r="J166" s="6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28"/>
      <c r="C167" s="5"/>
      <c r="D167" s="5"/>
      <c r="E167" s="5"/>
      <c r="F167" s="5"/>
      <c r="G167" s="5"/>
      <c r="H167" s="5"/>
      <c r="I167" s="5"/>
      <c r="J167" s="6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28"/>
      <c r="C168" s="5"/>
      <c r="D168" s="5"/>
      <c r="E168" s="5"/>
      <c r="F168" s="5"/>
      <c r="G168" s="5"/>
      <c r="H168" s="5"/>
      <c r="I168" s="5"/>
      <c r="J168" s="6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28"/>
      <c r="C169" s="5"/>
      <c r="D169" s="5"/>
      <c r="E169" s="5"/>
      <c r="F169" s="5"/>
      <c r="G169" s="5"/>
      <c r="H169" s="5"/>
      <c r="I169" s="5"/>
      <c r="J169" s="6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28"/>
      <c r="C170" s="5"/>
      <c r="D170" s="5"/>
      <c r="E170" s="5"/>
      <c r="F170" s="5"/>
      <c r="G170" s="5"/>
      <c r="H170" s="5"/>
      <c r="I170" s="5"/>
      <c r="J170" s="6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28"/>
      <c r="C171" s="5"/>
      <c r="D171" s="5"/>
      <c r="E171" s="5"/>
      <c r="F171" s="5"/>
      <c r="G171" s="5"/>
      <c r="H171" s="5"/>
      <c r="I171" s="5"/>
      <c r="J171" s="6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28"/>
      <c r="C172" s="5"/>
      <c r="D172" s="5"/>
      <c r="E172" s="5"/>
      <c r="F172" s="5"/>
      <c r="G172" s="5"/>
      <c r="H172" s="5"/>
      <c r="I172" s="5"/>
      <c r="J172" s="6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28"/>
      <c r="C173" s="5"/>
      <c r="D173" s="5"/>
      <c r="E173" s="5"/>
      <c r="F173" s="5"/>
      <c r="G173" s="5"/>
      <c r="H173" s="5"/>
      <c r="I173" s="5"/>
      <c r="J173" s="6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28"/>
      <c r="C174" s="5"/>
      <c r="D174" s="5"/>
      <c r="E174" s="5"/>
      <c r="F174" s="5"/>
      <c r="G174" s="5"/>
      <c r="H174" s="5"/>
      <c r="I174" s="5"/>
      <c r="J174" s="6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28"/>
      <c r="C175" s="5"/>
      <c r="D175" s="5"/>
      <c r="E175" s="5"/>
      <c r="F175" s="5"/>
      <c r="G175" s="5"/>
      <c r="H175" s="5"/>
      <c r="I175" s="5"/>
      <c r="J175" s="6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28"/>
      <c r="C176" s="5"/>
      <c r="D176" s="5"/>
      <c r="E176" s="5"/>
      <c r="F176" s="5"/>
      <c r="G176" s="5"/>
      <c r="H176" s="5"/>
      <c r="I176" s="5"/>
      <c r="J176" s="6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28"/>
      <c r="C177" s="5"/>
      <c r="D177" s="5"/>
      <c r="E177" s="5"/>
      <c r="F177" s="5"/>
      <c r="G177" s="5"/>
      <c r="H177" s="5"/>
      <c r="I177" s="5"/>
      <c r="J177" s="6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28"/>
      <c r="C178" s="5"/>
      <c r="D178" s="5"/>
      <c r="E178" s="5"/>
      <c r="F178" s="5"/>
      <c r="G178" s="5"/>
      <c r="H178" s="5"/>
      <c r="I178" s="5"/>
      <c r="J178" s="6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28"/>
      <c r="C179" s="5"/>
      <c r="D179" s="5"/>
      <c r="E179" s="5"/>
      <c r="F179" s="5"/>
      <c r="G179" s="5"/>
      <c r="H179" s="5"/>
      <c r="I179" s="5"/>
      <c r="J179" s="6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28"/>
      <c r="C180" s="5"/>
      <c r="D180" s="5"/>
      <c r="E180" s="5"/>
      <c r="F180" s="5"/>
      <c r="G180" s="5"/>
      <c r="H180" s="5"/>
      <c r="I180" s="5"/>
      <c r="J180" s="6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28"/>
      <c r="C181" s="5"/>
      <c r="D181" s="5"/>
      <c r="E181" s="5"/>
      <c r="F181" s="5"/>
      <c r="G181" s="5"/>
      <c r="H181" s="5"/>
      <c r="I181" s="5"/>
      <c r="J181" s="6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28"/>
      <c r="C182" s="5"/>
      <c r="D182" s="5"/>
      <c r="E182" s="5"/>
      <c r="F182" s="5"/>
      <c r="G182" s="5"/>
      <c r="H182" s="5"/>
      <c r="I182" s="5"/>
      <c r="J182" s="6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28"/>
      <c r="C183" s="5"/>
      <c r="D183" s="5"/>
      <c r="E183" s="5"/>
      <c r="F183" s="5"/>
      <c r="G183" s="5"/>
      <c r="H183" s="5"/>
      <c r="I183" s="5"/>
      <c r="J183" s="6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28"/>
      <c r="C184" s="5"/>
      <c r="D184" s="5"/>
      <c r="E184" s="5"/>
      <c r="F184" s="5"/>
      <c r="G184" s="5"/>
      <c r="H184" s="5"/>
      <c r="I184" s="5"/>
      <c r="J184" s="6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28"/>
      <c r="C185" s="5"/>
      <c r="D185" s="5"/>
      <c r="E185" s="5"/>
      <c r="F185" s="5"/>
      <c r="G185" s="5"/>
      <c r="H185" s="5"/>
      <c r="I185" s="5"/>
      <c r="J185" s="6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28"/>
      <c r="C186" s="5"/>
      <c r="D186" s="5"/>
      <c r="E186" s="5"/>
      <c r="F186" s="5"/>
      <c r="G186" s="5"/>
      <c r="H186" s="5"/>
      <c r="I186" s="5"/>
      <c r="J186" s="6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28"/>
      <c r="C187" s="5"/>
      <c r="D187" s="5"/>
      <c r="E187" s="5"/>
      <c r="F187" s="5"/>
      <c r="G187" s="5"/>
      <c r="H187" s="5"/>
      <c r="I187" s="5"/>
      <c r="J187" s="6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28"/>
      <c r="C188" s="5"/>
      <c r="D188" s="5"/>
      <c r="E188" s="5"/>
      <c r="F188" s="5"/>
      <c r="G188" s="5"/>
      <c r="H188" s="5"/>
      <c r="I188" s="5"/>
      <c r="J188" s="6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28"/>
      <c r="C189" s="5"/>
      <c r="D189" s="5"/>
      <c r="E189" s="5"/>
      <c r="F189" s="5"/>
      <c r="G189" s="5"/>
      <c r="H189" s="5"/>
      <c r="I189" s="5"/>
      <c r="J189" s="6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28"/>
      <c r="C190" s="5"/>
      <c r="D190" s="5"/>
      <c r="E190" s="5"/>
      <c r="F190" s="5"/>
      <c r="G190" s="5"/>
      <c r="H190" s="5"/>
      <c r="I190" s="5"/>
      <c r="J190" s="6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28"/>
      <c r="C191" s="5"/>
      <c r="D191" s="5"/>
      <c r="E191" s="5"/>
      <c r="F191" s="5"/>
      <c r="G191" s="5"/>
      <c r="H191" s="5"/>
      <c r="I191" s="5"/>
      <c r="J191" s="6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28"/>
      <c r="C192" s="5"/>
      <c r="D192" s="5"/>
      <c r="E192" s="5"/>
      <c r="F192" s="5"/>
      <c r="G192" s="5"/>
      <c r="H192" s="5"/>
      <c r="I192" s="5"/>
      <c r="J192" s="6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28"/>
      <c r="C193" s="5"/>
      <c r="D193" s="5"/>
      <c r="E193" s="5"/>
      <c r="F193" s="5"/>
      <c r="G193" s="5"/>
      <c r="H193" s="5"/>
      <c r="I193" s="5"/>
      <c r="J193" s="6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28"/>
      <c r="C194" s="5"/>
      <c r="D194" s="5"/>
      <c r="E194" s="5"/>
      <c r="F194" s="5"/>
      <c r="G194" s="5"/>
      <c r="H194" s="5"/>
      <c r="I194" s="5"/>
      <c r="J194" s="6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28"/>
      <c r="C195" s="5"/>
      <c r="D195" s="5"/>
      <c r="E195" s="5"/>
      <c r="F195" s="5"/>
      <c r="G195" s="5"/>
      <c r="H195" s="5"/>
      <c r="I195" s="5"/>
      <c r="J195" s="6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28"/>
      <c r="C196" s="5"/>
      <c r="D196" s="5"/>
      <c r="E196" s="5"/>
      <c r="F196" s="5"/>
      <c r="G196" s="5"/>
      <c r="H196" s="5"/>
      <c r="I196" s="5"/>
      <c r="J196" s="6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28"/>
      <c r="C197" s="5"/>
      <c r="D197" s="5"/>
      <c r="E197" s="5"/>
      <c r="F197" s="5"/>
      <c r="G197" s="5"/>
      <c r="H197" s="5"/>
      <c r="I197" s="5"/>
      <c r="J197" s="6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28"/>
      <c r="C198" s="5"/>
      <c r="D198" s="5"/>
      <c r="E198" s="5"/>
      <c r="F198" s="5"/>
      <c r="G198" s="5"/>
      <c r="H198" s="5"/>
      <c r="I198" s="5"/>
      <c r="J198" s="6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28"/>
      <c r="C199" s="5"/>
      <c r="D199" s="5"/>
      <c r="E199" s="5"/>
      <c r="F199" s="5"/>
      <c r="G199" s="5"/>
      <c r="H199" s="5"/>
      <c r="I199" s="5"/>
      <c r="J199" s="6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28"/>
      <c r="C200" s="5"/>
      <c r="D200" s="5"/>
      <c r="E200" s="5"/>
      <c r="F200" s="5"/>
      <c r="G200" s="5"/>
      <c r="H200" s="5"/>
      <c r="I200" s="5"/>
      <c r="J200" s="6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28"/>
      <c r="C201" s="5"/>
      <c r="D201" s="5"/>
      <c r="E201" s="5"/>
      <c r="F201" s="5"/>
      <c r="G201" s="5"/>
      <c r="H201" s="5"/>
      <c r="I201" s="5"/>
      <c r="J201" s="6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28"/>
      <c r="C202" s="5"/>
      <c r="D202" s="5"/>
      <c r="E202" s="5"/>
      <c r="F202" s="5"/>
      <c r="G202" s="5"/>
      <c r="H202" s="5"/>
      <c r="I202" s="5"/>
      <c r="J202" s="6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28"/>
      <c r="C203" s="5"/>
      <c r="D203" s="5"/>
      <c r="E203" s="5"/>
      <c r="F203" s="5"/>
      <c r="G203" s="5"/>
      <c r="H203" s="5"/>
      <c r="I203" s="5"/>
      <c r="J203" s="6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28"/>
      <c r="C204" s="5"/>
      <c r="D204" s="5"/>
      <c r="E204" s="5"/>
      <c r="F204" s="5"/>
      <c r="G204" s="5"/>
      <c r="H204" s="5"/>
      <c r="I204" s="5"/>
      <c r="J204" s="6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28"/>
      <c r="C205" s="5"/>
      <c r="D205" s="5"/>
      <c r="E205" s="5"/>
      <c r="F205" s="5"/>
      <c r="G205" s="5"/>
      <c r="H205" s="5"/>
      <c r="I205" s="5"/>
      <c r="J205" s="6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28"/>
      <c r="C206" s="5"/>
      <c r="D206" s="5"/>
      <c r="E206" s="5"/>
      <c r="F206" s="5"/>
      <c r="G206" s="5"/>
      <c r="H206" s="5"/>
      <c r="I206" s="5"/>
      <c r="J206" s="6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28"/>
      <c r="C207" s="5"/>
      <c r="D207" s="5"/>
      <c r="E207" s="5"/>
      <c r="F207" s="5"/>
      <c r="G207" s="5"/>
      <c r="H207" s="5"/>
      <c r="I207" s="5"/>
      <c r="J207" s="6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28"/>
      <c r="C208" s="5"/>
      <c r="D208" s="5"/>
      <c r="E208" s="5"/>
      <c r="F208" s="5"/>
      <c r="G208" s="5"/>
      <c r="H208" s="5"/>
      <c r="I208" s="5"/>
      <c r="J208" s="6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28"/>
      <c r="C209" s="5"/>
      <c r="D209" s="5"/>
      <c r="E209" s="5"/>
      <c r="F209" s="5"/>
      <c r="G209" s="5"/>
      <c r="H209" s="5"/>
      <c r="I209" s="5"/>
      <c r="J209" s="6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28"/>
      <c r="C210" s="5"/>
      <c r="D210" s="5"/>
      <c r="E210" s="5"/>
      <c r="F210" s="5"/>
      <c r="G210" s="5"/>
      <c r="H210" s="5"/>
      <c r="I210" s="5"/>
      <c r="J210" s="6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28"/>
      <c r="C211" s="5"/>
      <c r="D211" s="5"/>
      <c r="E211" s="5"/>
      <c r="F211" s="5"/>
      <c r="G211" s="5"/>
      <c r="H211" s="5"/>
      <c r="I211" s="5"/>
      <c r="J211" s="6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28"/>
      <c r="C212" s="5"/>
      <c r="D212" s="5"/>
      <c r="E212" s="5"/>
      <c r="F212" s="5"/>
      <c r="G212" s="5"/>
      <c r="H212" s="5"/>
      <c r="I212" s="5"/>
      <c r="J212" s="6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28"/>
      <c r="C213" s="5"/>
      <c r="D213" s="5"/>
      <c r="E213" s="5"/>
      <c r="F213" s="5"/>
      <c r="G213" s="5"/>
      <c r="H213" s="5"/>
      <c r="I213" s="5"/>
      <c r="J213" s="6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28"/>
      <c r="C214" s="5"/>
      <c r="D214" s="5"/>
      <c r="E214" s="5"/>
      <c r="F214" s="5"/>
      <c r="G214" s="5"/>
      <c r="H214" s="5"/>
      <c r="I214" s="5"/>
      <c r="J214" s="6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28"/>
      <c r="C215" s="5"/>
      <c r="D215" s="5"/>
      <c r="E215" s="5"/>
      <c r="F215" s="5"/>
      <c r="G215" s="5"/>
      <c r="H215" s="5"/>
      <c r="I215" s="5"/>
      <c r="J215" s="6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28"/>
      <c r="C216" s="5"/>
      <c r="D216" s="5"/>
      <c r="E216" s="5"/>
      <c r="F216" s="5"/>
      <c r="G216" s="5"/>
      <c r="H216" s="5"/>
      <c r="I216" s="5"/>
      <c r="J216" s="6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28"/>
      <c r="C217" s="5"/>
      <c r="D217" s="5"/>
      <c r="E217" s="5"/>
      <c r="F217" s="5"/>
      <c r="G217" s="5"/>
      <c r="H217" s="5"/>
      <c r="I217" s="5"/>
      <c r="J217" s="6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28"/>
      <c r="C218" s="5"/>
      <c r="D218" s="5"/>
      <c r="E218" s="5"/>
      <c r="F218" s="5"/>
      <c r="G218" s="5"/>
      <c r="H218" s="5"/>
      <c r="I218" s="5"/>
      <c r="J218" s="6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28"/>
      <c r="C219" s="5"/>
      <c r="D219" s="5"/>
      <c r="E219" s="5"/>
      <c r="F219" s="5"/>
      <c r="G219" s="5"/>
      <c r="H219" s="5"/>
      <c r="I219" s="5"/>
      <c r="J219" s="6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28"/>
      <c r="C220" s="5"/>
      <c r="D220" s="5"/>
      <c r="E220" s="5"/>
      <c r="F220" s="5"/>
      <c r="G220" s="5"/>
      <c r="H220" s="5"/>
      <c r="I220" s="5"/>
      <c r="J220" s="6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28"/>
      <c r="C221" s="5"/>
      <c r="D221" s="5"/>
      <c r="E221" s="5"/>
      <c r="F221" s="5"/>
      <c r="G221" s="5"/>
      <c r="H221" s="5"/>
      <c r="I221" s="5"/>
      <c r="J221" s="6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28"/>
      <c r="C222" s="5"/>
      <c r="D222" s="5"/>
      <c r="E222" s="5"/>
      <c r="F222" s="5"/>
      <c r="G222" s="5"/>
      <c r="H222" s="5"/>
      <c r="I222" s="5"/>
      <c r="J222" s="6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28"/>
      <c r="C223" s="5"/>
      <c r="D223" s="5"/>
      <c r="E223" s="5"/>
      <c r="F223" s="5"/>
      <c r="G223" s="5"/>
      <c r="H223" s="5"/>
      <c r="I223" s="5"/>
      <c r="J223" s="6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28"/>
      <c r="C224" s="5"/>
      <c r="D224" s="5"/>
      <c r="E224" s="5"/>
      <c r="F224" s="5"/>
      <c r="G224" s="5"/>
      <c r="H224" s="5"/>
      <c r="I224" s="5"/>
      <c r="J224" s="6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28"/>
      <c r="C225" s="5"/>
      <c r="D225" s="5"/>
      <c r="E225" s="5"/>
      <c r="F225" s="5"/>
      <c r="G225" s="5"/>
      <c r="H225" s="5"/>
      <c r="I225" s="5"/>
      <c r="J225" s="6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28"/>
      <c r="C226" s="5"/>
      <c r="D226" s="5"/>
      <c r="E226" s="5"/>
      <c r="F226" s="5"/>
      <c r="G226" s="5"/>
      <c r="H226" s="5"/>
      <c r="I226" s="5"/>
      <c r="J226" s="6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28"/>
      <c r="C227" s="5"/>
      <c r="D227" s="5"/>
      <c r="E227" s="5"/>
      <c r="F227" s="5"/>
      <c r="G227" s="5"/>
      <c r="H227" s="5"/>
      <c r="I227" s="5"/>
      <c r="J227" s="6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28"/>
      <c r="C228" s="5"/>
      <c r="D228" s="5"/>
      <c r="E228" s="5"/>
      <c r="F228" s="5"/>
      <c r="G228" s="5"/>
      <c r="H228" s="5"/>
      <c r="I228" s="5"/>
      <c r="J228" s="6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28"/>
      <c r="C229" s="5"/>
      <c r="D229" s="5"/>
      <c r="E229" s="5"/>
      <c r="F229" s="5"/>
      <c r="G229" s="5"/>
      <c r="H229" s="5"/>
      <c r="I229" s="5"/>
      <c r="J229" s="6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28"/>
      <c r="C230" s="5"/>
      <c r="D230" s="5"/>
      <c r="E230" s="5"/>
      <c r="F230" s="5"/>
      <c r="G230" s="5"/>
      <c r="H230" s="5"/>
      <c r="I230" s="5"/>
      <c r="J230" s="6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28"/>
      <c r="C231" s="5"/>
      <c r="D231" s="5"/>
      <c r="E231" s="5"/>
      <c r="F231" s="5"/>
      <c r="G231" s="5"/>
      <c r="H231" s="5"/>
      <c r="I231" s="5"/>
      <c r="J231" s="6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28"/>
      <c r="C232" s="5"/>
      <c r="D232" s="5"/>
      <c r="E232" s="5"/>
      <c r="F232" s="5"/>
      <c r="G232" s="5"/>
      <c r="H232" s="5"/>
      <c r="I232" s="5"/>
      <c r="J232" s="6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28"/>
      <c r="C233" s="5"/>
      <c r="D233" s="5"/>
      <c r="E233" s="5"/>
      <c r="F233" s="5"/>
      <c r="G233" s="5"/>
      <c r="H233" s="5"/>
      <c r="I233" s="5"/>
      <c r="J233" s="6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28"/>
      <c r="C234" s="5"/>
      <c r="D234" s="5"/>
      <c r="E234" s="5"/>
      <c r="F234" s="5"/>
      <c r="G234" s="5"/>
      <c r="H234" s="5"/>
      <c r="I234" s="5"/>
      <c r="J234" s="6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28"/>
      <c r="C235" s="5"/>
      <c r="D235" s="5"/>
      <c r="E235" s="5"/>
      <c r="F235" s="5"/>
      <c r="G235" s="5"/>
      <c r="H235" s="5"/>
      <c r="I235" s="5"/>
      <c r="J235" s="6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28"/>
      <c r="C236" s="5"/>
      <c r="D236" s="5"/>
      <c r="E236" s="5"/>
      <c r="F236" s="5"/>
      <c r="G236" s="5"/>
      <c r="H236" s="5"/>
      <c r="I236" s="5"/>
      <c r="J236" s="6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28"/>
      <c r="C237" s="5"/>
      <c r="D237" s="5"/>
      <c r="E237" s="5"/>
      <c r="F237" s="5"/>
      <c r="G237" s="5"/>
      <c r="H237" s="5"/>
      <c r="I237" s="5"/>
      <c r="J237" s="6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28"/>
      <c r="C238" s="5"/>
      <c r="D238" s="5"/>
      <c r="E238" s="5"/>
      <c r="F238" s="5"/>
      <c r="G238" s="5"/>
      <c r="H238" s="5"/>
      <c r="I238" s="5"/>
      <c r="J238" s="6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28"/>
      <c r="C239" s="5"/>
      <c r="D239" s="5"/>
      <c r="E239" s="5"/>
      <c r="F239" s="5"/>
      <c r="G239" s="5"/>
      <c r="H239" s="5"/>
      <c r="I239" s="5"/>
      <c r="J239" s="6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28"/>
      <c r="C240" s="5"/>
      <c r="D240" s="5"/>
      <c r="E240" s="5"/>
      <c r="F240" s="5"/>
      <c r="G240" s="5"/>
      <c r="H240" s="5"/>
      <c r="I240" s="5"/>
      <c r="J240" s="6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6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6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6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6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6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6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6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6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6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6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6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6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6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6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6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6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6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6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6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6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6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6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6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6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6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6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6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6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6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6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6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6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6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6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6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6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6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6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6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6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6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6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6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6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6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6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6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6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6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6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6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6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6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6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6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6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6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6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6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6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6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6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6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6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6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6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6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6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6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6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6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6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6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6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6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6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6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6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6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6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6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6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6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6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6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6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6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6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6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6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6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6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6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6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6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6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6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6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6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6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6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6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6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6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6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6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6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6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6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6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6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6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6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6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6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6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6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6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6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6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6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6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6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6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6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6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6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6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6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6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6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6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6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6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6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6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6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6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6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6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6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6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6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6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6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6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6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6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6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6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6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6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6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6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6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6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6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6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6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6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6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6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6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6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6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6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6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6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6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6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6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6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6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6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6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6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6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6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6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6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6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6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6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6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6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6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6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6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6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6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6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6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6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6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6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6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6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6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6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6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6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6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6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6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6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6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6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6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6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6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6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6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6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6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6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6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6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6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6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6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6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6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6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6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6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6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6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6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6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6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6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6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6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6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6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6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6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6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6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6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6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6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6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6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6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6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6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6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6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6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6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6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6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6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6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6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6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6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6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6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6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6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6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6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6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6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6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6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6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6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6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6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6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6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6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6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6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6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6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6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6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6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6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6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6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6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6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6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6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6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6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6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6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6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6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6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6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6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6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6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6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6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6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6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6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6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6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6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6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6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6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6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6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6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6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6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6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6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6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6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6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6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6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6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6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6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6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6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6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6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6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6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6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6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6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6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6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6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6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6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6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6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6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6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6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6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6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6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6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6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6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6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6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6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6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6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6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6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6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6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6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6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6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6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6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6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6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6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6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6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6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6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6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6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6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6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6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6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6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6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6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6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6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6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6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6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6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6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6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6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6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6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6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6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6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6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6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6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6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6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6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6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6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6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6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6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6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6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6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6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6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6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6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6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6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6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6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6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6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6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6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6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6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6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6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6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6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6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6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6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6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6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6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6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6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6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6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6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6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6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6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6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6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6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6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6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6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6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6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6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6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6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6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6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6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6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6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6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6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6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6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6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6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6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6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6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6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6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6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6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6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6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6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6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6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6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6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6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6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6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6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6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6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6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6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6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6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6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6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6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6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6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6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6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6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6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6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6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6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6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6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6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6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6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6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6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6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6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6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6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6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6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6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6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6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6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6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6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6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6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6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6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6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6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6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6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6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6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6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6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6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6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6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6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6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6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6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6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6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6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6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6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6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6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6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6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6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6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6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6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6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6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6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6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6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6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6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6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6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6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6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6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6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6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6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6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6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6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6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6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6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6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6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6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6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6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6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6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6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6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6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6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6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6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6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6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6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6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6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6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6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6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6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6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6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6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6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6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6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6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6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6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6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6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6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6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6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6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6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6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6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6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6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6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6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6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6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6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6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6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6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6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6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6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6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6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6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6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6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6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6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6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6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6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6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6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6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6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6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6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6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6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6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6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6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6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6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6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6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6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6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6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6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6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6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6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6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6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6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6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6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6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6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6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6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6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6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6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6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6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6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6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6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6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6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6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6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6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6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6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6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6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6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6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6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6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6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6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6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6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6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6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6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6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6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6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6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6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6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6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6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6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6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6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6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6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6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6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6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6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6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6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6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6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6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6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6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6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6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6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6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6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6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6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6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6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6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6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6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6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6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6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6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6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6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6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6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6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6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6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6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6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6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6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6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6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6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6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6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6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6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6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6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6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6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6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6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6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6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6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hyperlinks>
    <hyperlink r:id="rId1" ref="A4"/>
    <hyperlink r:id="rId2" ref="C4"/>
    <hyperlink r:id="rId3" ref="A5"/>
    <hyperlink r:id="rId4" ref="C5"/>
    <hyperlink r:id="rId5" ref="A6"/>
    <hyperlink r:id="rId6" ref="C6"/>
    <hyperlink r:id="rId7" ref="A7"/>
    <hyperlink r:id="rId8" ref="C7"/>
    <hyperlink r:id="rId9" ref="A8"/>
    <hyperlink r:id="rId10" ref="C8"/>
    <hyperlink r:id="rId11" ref="A9"/>
    <hyperlink r:id="rId12" ref="C9"/>
    <hyperlink r:id="rId13" ref="A10"/>
    <hyperlink r:id="rId14" ref="C10"/>
    <hyperlink r:id="rId15" ref="C11"/>
    <hyperlink r:id="rId16" ref="C12"/>
    <hyperlink r:id="rId17" ref="C13"/>
    <hyperlink r:id="rId18" ref="A14"/>
    <hyperlink r:id="rId19" ref="C14"/>
    <hyperlink r:id="rId20" ref="A15"/>
    <hyperlink r:id="rId21" ref="C15"/>
    <hyperlink r:id="rId22" ref="C16"/>
    <hyperlink r:id="rId23" ref="C17"/>
    <hyperlink r:id="rId24" ref="C18"/>
    <hyperlink r:id="rId25" ref="C19"/>
    <hyperlink r:id="rId26" ref="C20"/>
    <hyperlink r:id="rId27" ref="C21"/>
  </hyperlinks>
  <printOptions/>
  <pageMargins bottom="0.75" footer="0.0" header="0.0" left="0.7" right="0.7" top="0.75"/>
  <pageSetup orientation="portrait"/>
  <drawing r:id="rId28"/>
</worksheet>
</file>